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岗位补贴!$A$3:$J$110</definedName>
    <definedName name="_xlnm.Print_Titles" localSheetId="0">岗位补贴!$3:$3</definedName>
    <definedName name="_xlnm.Print_Area" localSheetId="0">岗位补贴!$A$1:$L$120</definedName>
  </definedNames>
  <calcPr calcId="144525"/>
</workbook>
</file>

<file path=xl/sharedStrings.xml><?xml version="1.0" encoding="utf-8"?>
<sst xmlns="http://schemas.openxmlformats.org/spreadsheetml/2006/main" count="553" uniqueCount="240">
  <si>
    <t>附件：</t>
  </si>
  <si>
    <t>各镇政府申请2024年下半年公益性岗位补贴
及公益性岗位社保补贴公示名单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</si>
  <si>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</si>
  <si>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</si>
  <si>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</si>
  <si>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</si>
  <si>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r>
      <rPr>
        <b/>
        <sz val="12"/>
        <rFont val="仿宋_GB2312"/>
        <charset val="134"/>
      </rPr>
      <t>身份证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号码</t>
    </r>
  </si>
  <si>
    <t>人员类别</t>
  </si>
  <si>
    <r>
      <rPr>
        <b/>
        <sz val="12"/>
        <rFont val="仿宋_GB2312"/>
        <charset val="134"/>
      </rPr>
      <t>申请补贴期限</t>
    </r>
  </si>
  <si>
    <t>人数（人）</t>
  </si>
  <si>
    <t>岗位补贴金额（元）</t>
  </si>
  <si>
    <t>岗位补贴小计（元）</t>
  </si>
  <si>
    <t>社保补贴金额（元）</t>
  </si>
  <si>
    <t>社保补贴小计（元）</t>
  </si>
  <si>
    <t>饶平县东山镇人民政府</t>
  </si>
  <si>
    <t>罗金林</t>
  </si>
  <si>
    <t>男</t>
  </si>
  <si>
    <t>445122********3011</t>
  </si>
  <si>
    <t>就业困难人员</t>
  </si>
  <si>
    <t>202409-202412</t>
  </si>
  <si>
    <t>张士积</t>
  </si>
  <si>
    <t>445122********3016</t>
  </si>
  <si>
    <t>赖银青</t>
  </si>
  <si>
    <t>女</t>
  </si>
  <si>
    <t>445122********3027</t>
  </si>
  <si>
    <t>吕理学</t>
  </si>
  <si>
    <t>445122********3018</t>
  </si>
  <si>
    <t>涂立雄</t>
  </si>
  <si>
    <t>445122********3014</t>
  </si>
  <si>
    <t>饶平县钱东镇人民政府</t>
  </si>
  <si>
    <t>吕旭珊</t>
  </si>
  <si>
    <t>445122********3749</t>
  </si>
  <si>
    <t>202412</t>
  </si>
  <si>
    <t>蔡冰缄</t>
  </si>
  <si>
    <t>445122********3720</t>
  </si>
  <si>
    <t>黄雪乔</t>
  </si>
  <si>
    <t>445122********3807</t>
  </si>
  <si>
    <t>黄炳益</t>
  </si>
  <si>
    <t>440522********3737</t>
  </si>
  <si>
    <t>李金群</t>
  </si>
  <si>
    <t>445122********3714</t>
  </si>
  <si>
    <t>202408-202412</t>
  </si>
  <si>
    <t>陈少将</t>
  </si>
  <si>
    <t>445122********3711</t>
  </si>
  <si>
    <t>黄清贵</t>
  </si>
  <si>
    <t>445122********3710</t>
  </si>
  <si>
    <t>黄妙云</t>
  </si>
  <si>
    <t>445122********3724</t>
  </si>
  <si>
    <t>黄雪环</t>
  </si>
  <si>
    <t>445122********3747</t>
  </si>
  <si>
    <t>黄静云</t>
  </si>
  <si>
    <t>445122********3769</t>
  </si>
  <si>
    <t>陈成俊</t>
  </si>
  <si>
    <t>黄进家</t>
  </si>
  <si>
    <t>440522********3711</t>
  </si>
  <si>
    <t>吴佩珊</t>
  </si>
  <si>
    <t>445122********4169</t>
  </si>
  <si>
    <t>陈旭开</t>
  </si>
  <si>
    <t>440522********3716</t>
  </si>
  <si>
    <t>黄瑞中</t>
  </si>
  <si>
    <t>445122********3772</t>
  </si>
  <si>
    <t>本省脱贫人口</t>
  </si>
  <si>
    <t>202407-202412</t>
  </si>
  <si>
    <t>黄松格</t>
  </si>
  <si>
    <t>440522********3835</t>
  </si>
  <si>
    <t>张孝莲</t>
  </si>
  <si>
    <t>445122********3748</t>
  </si>
  <si>
    <t>林伟琼</t>
  </si>
  <si>
    <t>445122********3721</t>
  </si>
  <si>
    <t>林柔銮</t>
  </si>
  <si>
    <t>445122********3783</t>
  </si>
  <si>
    <t>陈沛元</t>
  </si>
  <si>
    <t>445122********3795</t>
  </si>
  <si>
    <t>饶平县上饶镇人民政府</t>
  </si>
  <si>
    <t>詹益取</t>
  </si>
  <si>
    <t>445122********0419</t>
  </si>
  <si>
    <t>202407-202410</t>
  </si>
  <si>
    <t>邓炳锋</t>
  </si>
  <si>
    <t>邓起增</t>
  </si>
  <si>
    <t>445122********0416</t>
  </si>
  <si>
    <t>许淑</t>
  </si>
  <si>
    <t>440522********063X</t>
  </si>
  <si>
    <t>詹雪茹</t>
  </si>
  <si>
    <t>445122********0927</t>
  </si>
  <si>
    <t>李伟坤</t>
  </si>
  <si>
    <t>440522********0632</t>
  </si>
  <si>
    <t>卢浚泞</t>
  </si>
  <si>
    <t>445122********0412</t>
  </si>
  <si>
    <t>邱焕烨</t>
  </si>
  <si>
    <t>445122********0619</t>
  </si>
  <si>
    <t>詹秋叶</t>
  </si>
  <si>
    <t>445122********0643</t>
  </si>
  <si>
    <t>张晓君</t>
  </si>
  <si>
    <t>445122********0649</t>
  </si>
  <si>
    <t>张永雄</t>
  </si>
  <si>
    <t>445122********0693</t>
  </si>
  <si>
    <t>袁明亮</t>
  </si>
  <si>
    <t>445122********0638</t>
  </si>
  <si>
    <t>杨镇森</t>
  </si>
  <si>
    <t>445122********0613</t>
  </si>
  <si>
    <t>许苏球</t>
  </si>
  <si>
    <t>445122********0441</t>
  </si>
  <si>
    <t>詹举</t>
  </si>
  <si>
    <t>440522********0617</t>
  </si>
  <si>
    <t>刘逸汕</t>
  </si>
  <si>
    <t>445122********0452</t>
  </si>
  <si>
    <t>赖伟新</t>
  </si>
  <si>
    <t>445122********0612</t>
  </si>
  <si>
    <t>邓宏威</t>
  </si>
  <si>
    <t>202410-202412</t>
  </si>
  <si>
    <t>许进汉</t>
  </si>
  <si>
    <t>445122********061X</t>
  </si>
  <si>
    <t>詹伟文</t>
  </si>
  <si>
    <t>440522********0611</t>
  </si>
  <si>
    <t>许雪珍</t>
  </si>
  <si>
    <t>445122********0427</t>
  </si>
  <si>
    <t>邱建明</t>
  </si>
  <si>
    <t>445122********0670</t>
  </si>
  <si>
    <t>邱显河</t>
  </si>
  <si>
    <t>440522********061X</t>
  </si>
  <si>
    <t>刘丙寅</t>
  </si>
  <si>
    <t>445122********063X</t>
  </si>
  <si>
    <t>袁小铃</t>
  </si>
  <si>
    <t>445122********0623</t>
  </si>
  <si>
    <t>杨换</t>
  </si>
  <si>
    <t>440522********0613</t>
  </si>
  <si>
    <t>刘邦源</t>
  </si>
  <si>
    <t>445122********0650</t>
  </si>
  <si>
    <t>邱利华</t>
  </si>
  <si>
    <t>445122********0428</t>
  </si>
  <si>
    <t>许巧燕</t>
  </si>
  <si>
    <t>445122********0446</t>
  </si>
  <si>
    <t>李瑞权</t>
  </si>
  <si>
    <t>445122********0636</t>
  </si>
  <si>
    <t>张志潮</t>
  </si>
  <si>
    <t>445122********0634</t>
  </si>
  <si>
    <t>刘南伟</t>
  </si>
  <si>
    <t>445122********0614</t>
  </si>
  <si>
    <t>许伟康</t>
  </si>
  <si>
    <t>445122********0433</t>
  </si>
  <si>
    <t>饶平县樟溪镇人民政府</t>
  </si>
  <si>
    <t>刘惠清</t>
  </si>
  <si>
    <t>445122********7040</t>
  </si>
  <si>
    <t>林朝家</t>
  </si>
  <si>
    <t>440522********3519</t>
  </si>
  <si>
    <t>关购之</t>
  </si>
  <si>
    <t>445122********3513</t>
  </si>
  <si>
    <t>余金城</t>
  </si>
  <si>
    <t>440522********351X</t>
  </si>
  <si>
    <t>陈海彪</t>
  </si>
  <si>
    <t>张茂林</t>
  </si>
  <si>
    <t>445122********3511</t>
  </si>
  <si>
    <t>蒋江林</t>
  </si>
  <si>
    <t>432924********0883</t>
  </si>
  <si>
    <t>林少慧</t>
  </si>
  <si>
    <t>445122********3521</t>
  </si>
  <si>
    <t>魏进有</t>
  </si>
  <si>
    <t>440522********3531</t>
  </si>
  <si>
    <t>余构泉</t>
  </si>
  <si>
    <t>445122********3517</t>
  </si>
  <si>
    <t>刘桂林</t>
  </si>
  <si>
    <t>445122********3516</t>
  </si>
  <si>
    <t>林妙玲</t>
  </si>
  <si>
    <t>445122********3524</t>
  </si>
  <si>
    <t>钟贵顺</t>
  </si>
  <si>
    <t>445122********351X</t>
  </si>
  <si>
    <t>许少音</t>
  </si>
  <si>
    <t>445122********2623</t>
  </si>
  <si>
    <t>林少敏</t>
  </si>
  <si>
    <t>445122********3534</t>
  </si>
  <si>
    <t>廖周云</t>
  </si>
  <si>
    <t>445122********3581</t>
  </si>
  <si>
    <t>陈云彬</t>
  </si>
  <si>
    <t>440522********3513</t>
  </si>
  <si>
    <t>202411-202412</t>
  </si>
  <si>
    <t>饶平县饶洋镇人民政府</t>
  </si>
  <si>
    <t>詹顺景</t>
  </si>
  <si>
    <t>445122********0933</t>
  </si>
  <si>
    <t>刘坤林</t>
  </si>
  <si>
    <t>440522********0932</t>
  </si>
  <si>
    <t>林桂英</t>
  </si>
  <si>
    <t>445221********7226</t>
  </si>
  <si>
    <t>詹苏玲</t>
  </si>
  <si>
    <t>詹文焕</t>
  </si>
  <si>
    <t>440522********0914</t>
  </si>
  <si>
    <t>刘巧如</t>
  </si>
  <si>
    <t>445122********0922</t>
  </si>
  <si>
    <t>蓝清友</t>
  </si>
  <si>
    <t>440522********0939</t>
  </si>
  <si>
    <t>詹尧舜</t>
  </si>
  <si>
    <t>440522********0970</t>
  </si>
  <si>
    <t>刘田</t>
  </si>
  <si>
    <t>445122********0952</t>
  </si>
  <si>
    <t>刘宝育</t>
  </si>
  <si>
    <t>445122********0914</t>
  </si>
  <si>
    <t>刘素君</t>
  </si>
  <si>
    <t>445122********1220</t>
  </si>
  <si>
    <t>肖培专</t>
  </si>
  <si>
    <t>445221********6524</t>
  </si>
  <si>
    <t>覃妹寅</t>
  </si>
  <si>
    <t>452402********3081</t>
  </si>
  <si>
    <t>刘锦锋</t>
  </si>
  <si>
    <t>440522********0935</t>
  </si>
  <si>
    <t>饶平县汫洲镇人民政府</t>
  </si>
  <si>
    <t>施爱君</t>
  </si>
  <si>
    <t>441522********1104</t>
  </si>
  <si>
    <t>黄东福</t>
  </si>
  <si>
    <t>445122********5618</t>
  </si>
  <si>
    <t>余秋莲</t>
  </si>
  <si>
    <t>445122********3522</t>
  </si>
  <si>
    <t>邱贞耘</t>
  </si>
  <si>
    <t>445122********5647</t>
  </si>
  <si>
    <t>詹香丽</t>
  </si>
  <si>
    <t>445122********0426</t>
  </si>
  <si>
    <t>郑雪卿</t>
  </si>
  <si>
    <t>445122********4729</t>
  </si>
  <si>
    <t>康为文</t>
  </si>
  <si>
    <t>445122********5612</t>
  </si>
  <si>
    <t>饶平县建饶镇人民政府</t>
  </si>
  <si>
    <t>林文照</t>
  </si>
  <si>
    <t>440522********1517</t>
  </si>
  <si>
    <t>林锦昌</t>
  </si>
  <si>
    <t>曾赞</t>
  </si>
  <si>
    <t>445122********1517</t>
  </si>
  <si>
    <t>张丹霞</t>
  </si>
  <si>
    <t>445122********1549</t>
  </si>
  <si>
    <t>黄美白</t>
  </si>
  <si>
    <t>350624********6025</t>
  </si>
  <si>
    <t>黄佰忠</t>
  </si>
  <si>
    <t>445122********1516</t>
  </si>
  <si>
    <t>张银月</t>
  </si>
  <si>
    <t>445122********1523</t>
  </si>
  <si>
    <t>刘保练</t>
  </si>
  <si>
    <t>445122********1512</t>
  </si>
  <si>
    <t>吕万理</t>
  </si>
  <si>
    <t>440522********1511</t>
  </si>
  <si>
    <t>张名放</t>
  </si>
  <si>
    <t>440522********1515</t>
  </si>
  <si>
    <t>合计</t>
  </si>
  <si>
    <t>补贴标准：
1.公益性岗位补贴：每人每月按当地最低工资标准给予补贴；
2.公益性岗位社保补贴：每月按用人单位为符合条件人员实际缴纳的基本养老保险费、基本医疗保险费、失业保险费、工伤保险费、生育保险费给予补贴。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</si>
</sst>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6" borderId="14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2" borderId="0" applyNumberFormat="0" applyFon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11" sqref="K111"/>
    </sheetView>
  </sheetViews>
  <sheetFormatPr defaultColWidth="9" defaultRowHeight="15.75"/>
  <cols>
    <col min="1" max="1" width="5.75" style="2" customWidth="1"/>
    <col min="2" max="2" width="9.375" style="3" customWidth="1"/>
    <col min="3" max="3" width="7.85" style="1" customWidth="1"/>
    <col min="4" max="4" width="5" style="1" customWidth="1"/>
    <col min="5" max="5" width="19.5" style="4" customWidth="1"/>
    <col min="6" max="6" width="16.125" style="1" customWidth="1"/>
    <col min="7" max="7" width="15.5" style="4" customWidth="1"/>
    <col min="8" max="8" width="7.375" style="2" customWidth="1"/>
    <col min="9" max="9" width="9.04166666666667" style="2" customWidth="1"/>
    <col min="10" max="10" width="9.625" style="2" customWidth="1"/>
    <col min="11" max="11" width="9.04166666666667" style="5" customWidth="1"/>
    <col min="12" max="12" width="10.375" style="2" customWidth="1"/>
    <col min="13" max="16384" width="9" style="1"/>
  </cols>
  <sheetData>
    <row r="1" ht="20" customHeight="1" spans="1:11">
      <c r="A1" s="6" t="s">
        <v>0</v>
      </c>
      <c r="B1" s="7"/>
      <c r="C1" s="6"/>
      <c r="D1" s="6"/>
      <c r="E1" s="8"/>
      <c r="F1" s="9"/>
      <c r="I1" s="4"/>
      <c r="K1" s="4"/>
    </row>
    <row r="2" s="1" customFormat="1" ht="70" customHeight="1" spans="1:12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55" customHeight="1" spans="1:12">
      <c r="A3" s="12" t="s">
        <v>2</v>
      </c>
      <c r="B3" s="13" t="s">
        <v>3</v>
      </c>
      <c r="C3" s="14" t="s">
        <v>4</v>
      </c>
      <c r="D3" s="14" t="s">
        <v>5</v>
      </c>
      <c r="E3" s="12" t="s">
        <v>6</v>
      </c>
      <c r="F3" s="14" t="s">
        <v>7</v>
      </c>
      <c r="G3" s="12" t="s">
        <v>8</v>
      </c>
      <c r="H3" s="12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ht="30" customHeight="1" spans="1:12">
      <c r="A4" s="15">
        <v>1</v>
      </c>
      <c r="B4" s="16" t="s">
        <v>14</v>
      </c>
      <c r="C4" s="17" t="s">
        <v>15</v>
      </c>
      <c r="D4" s="17" t="s">
        <v>16</v>
      </c>
      <c r="E4" s="18" t="s">
        <v>17</v>
      </c>
      <c r="F4" s="17" t="s">
        <v>18</v>
      </c>
      <c r="G4" s="18" t="s">
        <v>19</v>
      </c>
      <c r="H4" s="19">
        <v>5</v>
      </c>
      <c r="I4" s="32">
        <f>1620*4</f>
        <v>6480</v>
      </c>
      <c r="J4" s="19">
        <f>SUM(I4:I8)</f>
        <v>32400</v>
      </c>
      <c r="K4" s="33">
        <f>(673.8+12.96+3.24)*4</f>
        <v>2760</v>
      </c>
      <c r="L4" s="34">
        <f>SUM(K4:K8)</f>
        <v>13800</v>
      </c>
    </row>
    <row r="5" ht="30" customHeight="1" spans="1:12">
      <c r="A5" s="15">
        <v>2</v>
      </c>
      <c r="B5" s="20"/>
      <c r="C5" s="17" t="s">
        <v>20</v>
      </c>
      <c r="D5" s="17" t="s">
        <v>16</v>
      </c>
      <c r="E5" s="18" t="s">
        <v>21</v>
      </c>
      <c r="F5" s="17" t="s">
        <v>18</v>
      </c>
      <c r="G5" s="18" t="s">
        <v>19</v>
      </c>
      <c r="H5" s="21"/>
      <c r="I5" s="32">
        <f>1620*4</f>
        <v>6480</v>
      </c>
      <c r="J5" s="21"/>
      <c r="K5" s="33">
        <f>(673.8+12.96+3.24)*4</f>
        <v>2760</v>
      </c>
      <c r="L5" s="35"/>
    </row>
    <row r="6" ht="30" customHeight="1" spans="1:12">
      <c r="A6" s="15">
        <v>3</v>
      </c>
      <c r="B6" s="20"/>
      <c r="C6" s="17" t="s">
        <v>22</v>
      </c>
      <c r="D6" s="17" t="s">
        <v>23</v>
      </c>
      <c r="E6" s="18" t="s">
        <v>24</v>
      </c>
      <c r="F6" s="17" t="s">
        <v>18</v>
      </c>
      <c r="G6" s="18" t="s">
        <v>19</v>
      </c>
      <c r="H6" s="21"/>
      <c r="I6" s="32">
        <f>1620*4</f>
        <v>6480</v>
      </c>
      <c r="J6" s="21"/>
      <c r="K6" s="33">
        <f>(673.8+12.96+3.24)*4</f>
        <v>2760</v>
      </c>
      <c r="L6" s="35"/>
    </row>
    <row r="7" ht="30" customHeight="1" spans="1:12">
      <c r="A7" s="15">
        <v>4</v>
      </c>
      <c r="B7" s="20"/>
      <c r="C7" s="17" t="s">
        <v>25</v>
      </c>
      <c r="D7" s="17" t="s">
        <v>16</v>
      </c>
      <c r="E7" s="18" t="s">
        <v>26</v>
      </c>
      <c r="F7" s="17" t="s">
        <v>18</v>
      </c>
      <c r="G7" s="18" t="s">
        <v>19</v>
      </c>
      <c r="H7" s="21"/>
      <c r="I7" s="32">
        <f>1620*4</f>
        <v>6480</v>
      </c>
      <c r="J7" s="21"/>
      <c r="K7" s="33">
        <f>(673.8+12.96+3.24)*4</f>
        <v>2760</v>
      </c>
      <c r="L7" s="35"/>
    </row>
    <row r="8" ht="30" customHeight="1" spans="1:12">
      <c r="A8" s="15">
        <v>5</v>
      </c>
      <c r="B8" s="20"/>
      <c r="C8" s="17" t="s">
        <v>27</v>
      </c>
      <c r="D8" s="17" t="s">
        <v>16</v>
      </c>
      <c r="E8" s="18" t="s">
        <v>28</v>
      </c>
      <c r="F8" s="17" t="s">
        <v>18</v>
      </c>
      <c r="G8" s="18" t="s">
        <v>19</v>
      </c>
      <c r="H8" s="21"/>
      <c r="I8" s="32">
        <f>1620*4</f>
        <v>6480</v>
      </c>
      <c r="J8" s="21"/>
      <c r="K8" s="33">
        <f>(673.8+12.96+3.24)*4</f>
        <v>2760</v>
      </c>
      <c r="L8" s="35"/>
    </row>
    <row r="9" ht="30" customHeight="1" spans="1:12">
      <c r="A9" s="15">
        <v>6</v>
      </c>
      <c r="B9" s="16" t="s">
        <v>29</v>
      </c>
      <c r="C9" s="17" t="s">
        <v>30</v>
      </c>
      <c r="D9" s="17" t="s">
        <v>23</v>
      </c>
      <c r="E9" s="18" t="s">
        <v>31</v>
      </c>
      <c r="F9" s="17" t="s">
        <v>18</v>
      </c>
      <c r="G9" s="18" t="s">
        <v>32</v>
      </c>
      <c r="H9" s="19">
        <v>20</v>
      </c>
      <c r="I9" s="32">
        <f>1620</f>
        <v>1620</v>
      </c>
      <c r="J9" s="15">
        <f>SUM(I9:I28)</f>
        <v>145800</v>
      </c>
      <c r="K9" s="33">
        <f>673.8+12.96+3.24+167.45</f>
        <v>857.45</v>
      </c>
      <c r="L9" s="34">
        <f>SUM(K9:K28)</f>
        <v>77170.5</v>
      </c>
    </row>
    <row r="10" ht="30" customHeight="1" spans="1:12">
      <c r="A10" s="15">
        <v>7</v>
      </c>
      <c r="B10" s="20"/>
      <c r="C10" s="17" t="s">
        <v>33</v>
      </c>
      <c r="D10" s="17" t="s">
        <v>23</v>
      </c>
      <c r="E10" s="18" t="s">
        <v>34</v>
      </c>
      <c r="F10" s="17" t="s">
        <v>18</v>
      </c>
      <c r="G10" s="18" t="s">
        <v>32</v>
      </c>
      <c r="H10" s="21"/>
      <c r="I10" s="32">
        <f>1620</f>
        <v>1620</v>
      </c>
      <c r="J10" s="15"/>
      <c r="K10" s="33">
        <f>673.8+12.96+3.24+167.45</f>
        <v>857.45</v>
      </c>
      <c r="L10" s="35"/>
    </row>
    <row r="11" ht="30" customHeight="1" spans="1:12">
      <c r="A11" s="15">
        <v>8</v>
      </c>
      <c r="B11" s="20"/>
      <c r="C11" s="17" t="s">
        <v>35</v>
      </c>
      <c r="D11" s="17" t="s">
        <v>23</v>
      </c>
      <c r="E11" s="18" t="s">
        <v>36</v>
      </c>
      <c r="F11" s="17" t="s">
        <v>18</v>
      </c>
      <c r="G11" s="18" t="s">
        <v>32</v>
      </c>
      <c r="H11" s="21"/>
      <c r="I11" s="32">
        <f>1620</f>
        <v>1620</v>
      </c>
      <c r="J11" s="15"/>
      <c r="K11" s="33">
        <f>673.8+12.96+3.24+167.45</f>
        <v>857.45</v>
      </c>
      <c r="L11" s="35"/>
    </row>
    <row r="12" ht="30" customHeight="1" spans="1:12">
      <c r="A12" s="15">
        <v>9</v>
      </c>
      <c r="B12" s="20"/>
      <c r="C12" s="17" t="s">
        <v>37</v>
      </c>
      <c r="D12" s="17" t="s">
        <v>16</v>
      </c>
      <c r="E12" s="18" t="s">
        <v>38</v>
      </c>
      <c r="F12" s="17" t="s">
        <v>18</v>
      </c>
      <c r="G12" s="18" t="s">
        <v>32</v>
      </c>
      <c r="H12" s="21"/>
      <c r="I12" s="32">
        <f>1620</f>
        <v>1620</v>
      </c>
      <c r="J12" s="15"/>
      <c r="K12" s="33">
        <f>673.8+12.96+3.24+167.45</f>
        <v>857.45</v>
      </c>
      <c r="L12" s="35"/>
    </row>
    <row r="13" ht="30" customHeight="1" spans="1:12">
      <c r="A13" s="15">
        <v>10</v>
      </c>
      <c r="B13" s="20"/>
      <c r="C13" s="17" t="s">
        <v>39</v>
      </c>
      <c r="D13" s="17" t="s">
        <v>16</v>
      </c>
      <c r="E13" s="18" t="s">
        <v>40</v>
      </c>
      <c r="F13" s="17" t="s">
        <v>18</v>
      </c>
      <c r="G13" s="18" t="s">
        <v>41</v>
      </c>
      <c r="H13" s="21"/>
      <c r="I13" s="32">
        <f>1620*5</f>
        <v>8100</v>
      </c>
      <c r="J13" s="15"/>
      <c r="K13" s="33">
        <f>857.45*5</f>
        <v>4287.25</v>
      </c>
      <c r="L13" s="35"/>
    </row>
    <row r="14" ht="30" customHeight="1" spans="1:12">
      <c r="A14" s="15">
        <v>11</v>
      </c>
      <c r="B14" s="20"/>
      <c r="C14" s="17" t="s">
        <v>42</v>
      </c>
      <c r="D14" s="17" t="s">
        <v>16</v>
      </c>
      <c r="E14" s="18" t="s">
        <v>43</v>
      </c>
      <c r="F14" s="17" t="s">
        <v>18</v>
      </c>
      <c r="G14" s="18" t="s">
        <v>41</v>
      </c>
      <c r="H14" s="21"/>
      <c r="I14" s="32">
        <f t="shared" ref="I14:I22" si="0">1620*5</f>
        <v>8100</v>
      </c>
      <c r="J14" s="15"/>
      <c r="K14" s="33">
        <f t="shared" ref="K14:K22" si="1">857.45*5</f>
        <v>4287.25</v>
      </c>
      <c r="L14" s="35"/>
    </row>
    <row r="15" ht="30" customHeight="1" spans="1:12">
      <c r="A15" s="15">
        <v>12</v>
      </c>
      <c r="B15" s="20"/>
      <c r="C15" s="17" t="s">
        <v>44</v>
      </c>
      <c r="D15" s="17" t="s">
        <v>16</v>
      </c>
      <c r="E15" s="18" t="s">
        <v>45</v>
      </c>
      <c r="F15" s="17" t="s">
        <v>18</v>
      </c>
      <c r="G15" s="18" t="s">
        <v>41</v>
      </c>
      <c r="H15" s="21"/>
      <c r="I15" s="32">
        <f t="shared" si="0"/>
        <v>8100</v>
      </c>
      <c r="J15" s="15"/>
      <c r="K15" s="33">
        <f t="shared" si="1"/>
        <v>4287.25</v>
      </c>
      <c r="L15" s="35"/>
    </row>
    <row r="16" ht="30" customHeight="1" spans="1:12">
      <c r="A16" s="15">
        <v>13</v>
      </c>
      <c r="B16" s="20"/>
      <c r="C16" s="22" t="s">
        <v>46</v>
      </c>
      <c r="D16" s="22" t="s">
        <v>23</v>
      </c>
      <c r="E16" s="23" t="s">
        <v>47</v>
      </c>
      <c r="F16" s="22" t="s">
        <v>18</v>
      </c>
      <c r="G16" s="23" t="s">
        <v>41</v>
      </c>
      <c r="H16" s="21"/>
      <c r="I16" s="32">
        <f t="shared" si="0"/>
        <v>8100</v>
      </c>
      <c r="J16" s="15"/>
      <c r="K16" s="33">
        <f t="shared" si="1"/>
        <v>4287.25</v>
      </c>
      <c r="L16" s="35"/>
    </row>
    <row r="17" ht="30" customHeight="1" spans="1:12">
      <c r="A17" s="15">
        <v>14</v>
      </c>
      <c r="B17" s="20"/>
      <c r="C17" s="17" t="s">
        <v>48</v>
      </c>
      <c r="D17" s="17" t="s">
        <v>23</v>
      </c>
      <c r="E17" s="18" t="s">
        <v>49</v>
      </c>
      <c r="F17" s="17" t="s">
        <v>18</v>
      </c>
      <c r="G17" s="18" t="s">
        <v>41</v>
      </c>
      <c r="H17" s="21"/>
      <c r="I17" s="32">
        <f t="shared" si="0"/>
        <v>8100</v>
      </c>
      <c r="J17" s="15"/>
      <c r="K17" s="33">
        <f t="shared" si="1"/>
        <v>4287.25</v>
      </c>
      <c r="L17" s="35"/>
    </row>
    <row r="18" ht="30" customHeight="1" spans="1:12">
      <c r="A18" s="15">
        <v>15</v>
      </c>
      <c r="B18" s="20"/>
      <c r="C18" s="17" t="s">
        <v>50</v>
      </c>
      <c r="D18" s="17" t="s">
        <v>23</v>
      </c>
      <c r="E18" s="18" t="s">
        <v>51</v>
      </c>
      <c r="F18" s="17" t="s">
        <v>18</v>
      </c>
      <c r="G18" s="18" t="s">
        <v>41</v>
      </c>
      <c r="H18" s="21"/>
      <c r="I18" s="32">
        <f t="shared" si="0"/>
        <v>8100</v>
      </c>
      <c r="J18" s="15"/>
      <c r="K18" s="33">
        <f t="shared" si="1"/>
        <v>4287.25</v>
      </c>
      <c r="L18" s="35"/>
    </row>
    <row r="19" ht="30" customHeight="1" spans="1:12">
      <c r="A19" s="15">
        <v>16</v>
      </c>
      <c r="B19" s="24"/>
      <c r="C19" s="17" t="s">
        <v>52</v>
      </c>
      <c r="D19" s="17" t="s">
        <v>16</v>
      </c>
      <c r="E19" s="18" t="s">
        <v>45</v>
      </c>
      <c r="F19" s="17" t="s">
        <v>18</v>
      </c>
      <c r="G19" s="18" t="s">
        <v>41</v>
      </c>
      <c r="H19" s="25"/>
      <c r="I19" s="32">
        <f t="shared" si="0"/>
        <v>8100</v>
      </c>
      <c r="J19" s="15"/>
      <c r="K19" s="33">
        <f t="shared" si="1"/>
        <v>4287.25</v>
      </c>
      <c r="L19" s="36"/>
    </row>
    <row r="20" ht="30" customHeight="1" spans="1:12">
      <c r="A20" s="15">
        <v>17</v>
      </c>
      <c r="B20" s="24"/>
      <c r="C20" s="17" t="s">
        <v>53</v>
      </c>
      <c r="D20" s="17" t="s">
        <v>16</v>
      </c>
      <c r="E20" s="18" t="s">
        <v>54</v>
      </c>
      <c r="F20" s="17" t="s">
        <v>18</v>
      </c>
      <c r="G20" s="18" t="s">
        <v>41</v>
      </c>
      <c r="H20" s="25"/>
      <c r="I20" s="32">
        <f t="shared" si="0"/>
        <v>8100</v>
      </c>
      <c r="J20" s="15"/>
      <c r="K20" s="33">
        <f t="shared" si="1"/>
        <v>4287.25</v>
      </c>
      <c r="L20" s="36"/>
    </row>
    <row r="21" ht="30" customHeight="1" spans="1:12">
      <c r="A21" s="15">
        <v>18</v>
      </c>
      <c r="B21" s="24"/>
      <c r="C21" s="17" t="s">
        <v>55</v>
      </c>
      <c r="D21" s="17" t="s">
        <v>23</v>
      </c>
      <c r="E21" s="18" t="s">
        <v>56</v>
      </c>
      <c r="F21" s="17" t="s">
        <v>18</v>
      </c>
      <c r="G21" s="18" t="s">
        <v>41</v>
      </c>
      <c r="H21" s="25"/>
      <c r="I21" s="32">
        <f t="shared" si="0"/>
        <v>8100</v>
      </c>
      <c r="J21" s="15"/>
      <c r="K21" s="33">
        <f t="shared" si="1"/>
        <v>4287.25</v>
      </c>
      <c r="L21" s="36"/>
    </row>
    <row r="22" ht="30" customHeight="1" spans="1:12">
      <c r="A22" s="15">
        <v>19</v>
      </c>
      <c r="B22" s="24"/>
      <c r="C22" s="17" t="s">
        <v>57</v>
      </c>
      <c r="D22" s="17" t="s">
        <v>16</v>
      </c>
      <c r="E22" s="18" t="s">
        <v>58</v>
      </c>
      <c r="F22" s="17" t="s">
        <v>18</v>
      </c>
      <c r="G22" s="18" t="s">
        <v>41</v>
      </c>
      <c r="H22" s="25"/>
      <c r="I22" s="32">
        <f t="shared" si="0"/>
        <v>8100</v>
      </c>
      <c r="J22" s="15"/>
      <c r="K22" s="33">
        <f t="shared" si="1"/>
        <v>4287.25</v>
      </c>
      <c r="L22" s="36"/>
    </row>
    <row r="23" ht="30" customHeight="1" spans="1:12">
      <c r="A23" s="15">
        <v>20</v>
      </c>
      <c r="B23" s="24"/>
      <c r="C23" s="17" t="s">
        <v>59</v>
      </c>
      <c r="D23" s="17" t="s">
        <v>16</v>
      </c>
      <c r="E23" s="18" t="s">
        <v>60</v>
      </c>
      <c r="F23" s="17" t="s">
        <v>61</v>
      </c>
      <c r="G23" s="18" t="s">
        <v>62</v>
      </c>
      <c r="H23" s="25"/>
      <c r="I23" s="32">
        <f>1620*6</f>
        <v>9720</v>
      </c>
      <c r="J23" s="15"/>
      <c r="K23" s="33">
        <f>857.45*6</f>
        <v>5144.7</v>
      </c>
      <c r="L23" s="36"/>
    </row>
    <row r="24" ht="30" customHeight="1" spans="1:12">
      <c r="A24" s="15">
        <v>21</v>
      </c>
      <c r="B24" s="24"/>
      <c r="C24" s="17" t="s">
        <v>63</v>
      </c>
      <c r="D24" s="17" t="s">
        <v>16</v>
      </c>
      <c r="E24" s="18" t="s">
        <v>64</v>
      </c>
      <c r="F24" s="17" t="s">
        <v>61</v>
      </c>
      <c r="G24" s="18" t="s">
        <v>62</v>
      </c>
      <c r="H24" s="25"/>
      <c r="I24" s="32">
        <f>1620*6</f>
        <v>9720</v>
      </c>
      <c r="J24" s="15"/>
      <c r="K24" s="33">
        <f>857.45*6</f>
        <v>5144.7</v>
      </c>
      <c r="L24" s="36"/>
    </row>
    <row r="25" ht="30" customHeight="1" spans="1:12">
      <c r="A25" s="15">
        <v>22</v>
      </c>
      <c r="B25" s="24"/>
      <c r="C25" s="17" t="s">
        <v>65</v>
      </c>
      <c r="D25" s="17" t="s">
        <v>23</v>
      </c>
      <c r="E25" s="18" t="s">
        <v>66</v>
      </c>
      <c r="F25" s="17" t="s">
        <v>61</v>
      </c>
      <c r="G25" s="18" t="s">
        <v>62</v>
      </c>
      <c r="H25" s="25"/>
      <c r="I25" s="32">
        <f>1620*6</f>
        <v>9720</v>
      </c>
      <c r="J25" s="15"/>
      <c r="K25" s="33">
        <f>857.45*6</f>
        <v>5144.7</v>
      </c>
      <c r="L25" s="36"/>
    </row>
    <row r="26" ht="30" customHeight="1" spans="1:12">
      <c r="A26" s="15">
        <v>23</v>
      </c>
      <c r="B26" s="24"/>
      <c r="C26" s="17" t="s">
        <v>67</v>
      </c>
      <c r="D26" s="17" t="s">
        <v>23</v>
      </c>
      <c r="E26" s="18" t="s">
        <v>68</v>
      </c>
      <c r="F26" s="17" t="s">
        <v>61</v>
      </c>
      <c r="G26" s="18" t="s">
        <v>62</v>
      </c>
      <c r="H26" s="25"/>
      <c r="I26" s="32">
        <f>1620*6</f>
        <v>9720</v>
      </c>
      <c r="J26" s="15"/>
      <c r="K26" s="33">
        <f>857.45*6</f>
        <v>5144.7</v>
      </c>
      <c r="L26" s="36"/>
    </row>
    <row r="27" ht="30" customHeight="1" spans="1:12">
      <c r="A27" s="15">
        <v>24</v>
      </c>
      <c r="B27" s="24"/>
      <c r="C27" s="17" t="s">
        <v>69</v>
      </c>
      <c r="D27" s="17" t="s">
        <v>23</v>
      </c>
      <c r="E27" s="18" t="s">
        <v>70</v>
      </c>
      <c r="F27" s="17" t="s">
        <v>61</v>
      </c>
      <c r="G27" s="18" t="s">
        <v>62</v>
      </c>
      <c r="H27" s="25"/>
      <c r="I27" s="32">
        <f>1620*6</f>
        <v>9720</v>
      </c>
      <c r="J27" s="15"/>
      <c r="K27" s="33">
        <f>857.45*6</f>
        <v>5144.7</v>
      </c>
      <c r="L27" s="36"/>
    </row>
    <row r="28" ht="30" customHeight="1" spans="1:12">
      <c r="A28" s="15">
        <v>25</v>
      </c>
      <c r="B28" s="26"/>
      <c r="C28" s="17" t="s">
        <v>71</v>
      </c>
      <c r="D28" s="17" t="s">
        <v>16</v>
      </c>
      <c r="E28" s="18" t="s">
        <v>72</v>
      </c>
      <c r="F28" s="17" t="s">
        <v>61</v>
      </c>
      <c r="G28" s="18" t="s">
        <v>62</v>
      </c>
      <c r="H28" s="27"/>
      <c r="I28" s="32">
        <f>1620*6</f>
        <v>9720</v>
      </c>
      <c r="J28" s="15"/>
      <c r="K28" s="33">
        <f>857.45*6</f>
        <v>5144.7</v>
      </c>
      <c r="L28" s="37"/>
    </row>
    <row r="29" ht="30" customHeight="1" spans="1:12">
      <c r="A29" s="15">
        <v>26</v>
      </c>
      <c r="B29" s="28" t="s">
        <v>73</v>
      </c>
      <c r="C29" s="17" t="s">
        <v>74</v>
      </c>
      <c r="D29" s="17" t="s">
        <v>16</v>
      </c>
      <c r="E29" s="18" t="s">
        <v>75</v>
      </c>
      <c r="F29" s="17" t="s">
        <v>61</v>
      </c>
      <c r="G29" s="18" t="s">
        <v>76</v>
      </c>
      <c r="H29" s="29">
        <v>33</v>
      </c>
      <c r="I29" s="32">
        <f>1620*4</f>
        <v>6480</v>
      </c>
      <c r="J29" s="29">
        <f>SUM(I29:I61)</f>
        <v>233280</v>
      </c>
      <c r="K29" s="33">
        <f>(628.5+12.96+6.48)*4</f>
        <v>2591.76</v>
      </c>
      <c r="L29" s="38">
        <f>SUM(K29:K61)</f>
        <v>99645.3600000001</v>
      </c>
    </row>
    <row r="30" ht="30" customHeight="1" spans="1:12">
      <c r="A30" s="15">
        <v>27</v>
      </c>
      <c r="B30" s="28"/>
      <c r="C30" s="17" t="s">
        <v>77</v>
      </c>
      <c r="D30" s="17" t="s">
        <v>16</v>
      </c>
      <c r="E30" s="18" t="s">
        <v>75</v>
      </c>
      <c r="F30" s="17" t="s">
        <v>61</v>
      </c>
      <c r="G30" s="18" t="s">
        <v>62</v>
      </c>
      <c r="H30" s="29"/>
      <c r="I30" s="32">
        <f>1620*6</f>
        <v>9720</v>
      </c>
      <c r="J30" s="29"/>
      <c r="K30" s="33">
        <f>(673.8+12.96+6.48)*6</f>
        <v>4159.44</v>
      </c>
      <c r="L30" s="38"/>
    </row>
    <row r="31" ht="30" customHeight="1" spans="1:12">
      <c r="A31" s="15">
        <v>28</v>
      </c>
      <c r="B31" s="28"/>
      <c r="C31" s="17" t="s">
        <v>78</v>
      </c>
      <c r="D31" s="17" t="s">
        <v>16</v>
      </c>
      <c r="E31" s="18" t="s">
        <v>79</v>
      </c>
      <c r="F31" s="17" t="s">
        <v>61</v>
      </c>
      <c r="G31" s="18" t="s">
        <v>62</v>
      </c>
      <c r="H31" s="29"/>
      <c r="I31" s="32">
        <f t="shared" ref="I31:I45" si="2">1620*6</f>
        <v>9720</v>
      </c>
      <c r="J31" s="29"/>
      <c r="K31" s="33">
        <f t="shared" ref="K31:K45" si="3">(673.8+12.96+6.48)*6</f>
        <v>4159.44</v>
      </c>
      <c r="L31" s="38"/>
    </row>
    <row r="32" ht="30" customHeight="1" spans="1:12">
      <c r="A32" s="15">
        <v>29</v>
      </c>
      <c r="B32" s="28"/>
      <c r="C32" s="17" t="s">
        <v>80</v>
      </c>
      <c r="D32" s="17" t="s">
        <v>16</v>
      </c>
      <c r="E32" s="18" t="s">
        <v>81</v>
      </c>
      <c r="F32" s="17" t="s">
        <v>61</v>
      </c>
      <c r="G32" s="18" t="s">
        <v>62</v>
      </c>
      <c r="H32" s="29"/>
      <c r="I32" s="32">
        <f t="shared" si="2"/>
        <v>9720</v>
      </c>
      <c r="J32" s="29"/>
      <c r="K32" s="33">
        <f t="shared" si="3"/>
        <v>4159.44</v>
      </c>
      <c r="L32" s="38"/>
    </row>
    <row r="33" ht="30" customHeight="1" spans="1:12">
      <c r="A33" s="15">
        <v>30</v>
      </c>
      <c r="B33" s="28"/>
      <c r="C33" s="17" t="s">
        <v>82</v>
      </c>
      <c r="D33" s="17" t="s">
        <v>23</v>
      </c>
      <c r="E33" s="18" t="s">
        <v>83</v>
      </c>
      <c r="F33" s="17" t="s">
        <v>61</v>
      </c>
      <c r="G33" s="18" t="s">
        <v>62</v>
      </c>
      <c r="H33" s="29"/>
      <c r="I33" s="32">
        <f t="shared" si="2"/>
        <v>9720</v>
      </c>
      <c r="J33" s="29"/>
      <c r="K33" s="33">
        <f t="shared" si="3"/>
        <v>4159.44</v>
      </c>
      <c r="L33" s="38"/>
    </row>
    <row r="34" ht="30" customHeight="1" spans="1:12">
      <c r="A34" s="15">
        <v>31</v>
      </c>
      <c r="B34" s="28"/>
      <c r="C34" s="17" t="s">
        <v>84</v>
      </c>
      <c r="D34" s="17" t="s">
        <v>16</v>
      </c>
      <c r="E34" s="18" t="s">
        <v>85</v>
      </c>
      <c r="F34" s="17" t="s">
        <v>61</v>
      </c>
      <c r="G34" s="18" t="s">
        <v>62</v>
      </c>
      <c r="H34" s="29"/>
      <c r="I34" s="32">
        <f t="shared" si="2"/>
        <v>9720</v>
      </c>
      <c r="J34" s="29"/>
      <c r="K34" s="33">
        <f t="shared" si="3"/>
        <v>4159.44</v>
      </c>
      <c r="L34" s="38"/>
    </row>
    <row r="35" ht="30" customHeight="1" spans="1:12">
      <c r="A35" s="15">
        <v>32</v>
      </c>
      <c r="B35" s="28"/>
      <c r="C35" s="17" t="s">
        <v>86</v>
      </c>
      <c r="D35" s="17" t="s">
        <v>16</v>
      </c>
      <c r="E35" s="18" t="s">
        <v>87</v>
      </c>
      <c r="F35" s="17" t="s">
        <v>61</v>
      </c>
      <c r="G35" s="18" t="s">
        <v>62</v>
      </c>
      <c r="H35" s="29"/>
      <c r="I35" s="32">
        <f t="shared" si="2"/>
        <v>9720</v>
      </c>
      <c r="J35" s="29"/>
      <c r="K35" s="33">
        <f t="shared" si="3"/>
        <v>4159.44</v>
      </c>
      <c r="L35" s="38"/>
    </row>
    <row r="36" ht="30" customHeight="1" spans="1:12">
      <c r="A36" s="15">
        <v>33</v>
      </c>
      <c r="B36" s="28"/>
      <c r="C36" s="17" t="s">
        <v>88</v>
      </c>
      <c r="D36" s="17" t="s">
        <v>16</v>
      </c>
      <c r="E36" s="18" t="s">
        <v>89</v>
      </c>
      <c r="F36" s="17" t="s">
        <v>61</v>
      </c>
      <c r="G36" s="18" t="s">
        <v>62</v>
      </c>
      <c r="H36" s="29"/>
      <c r="I36" s="32">
        <f t="shared" si="2"/>
        <v>9720</v>
      </c>
      <c r="J36" s="29"/>
      <c r="K36" s="33">
        <f t="shared" si="3"/>
        <v>4159.44</v>
      </c>
      <c r="L36" s="38"/>
    </row>
    <row r="37" ht="30" customHeight="1" spans="1:12">
      <c r="A37" s="15">
        <v>34</v>
      </c>
      <c r="B37" s="28"/>
      <c r="C37" s="17" t="s">
        <v>90</v>
      </c>
      <c r="D37" s="17" t="s">
        <v>23</v>
      </c>
      <c r="E37" s="18" t="s">
        <v>91</v>
      </c>
      <c r="F37" s="17" t="s">
        <v>61</v>
      </c>
      <c r="G37" s="18" t="s">
        <v>62</v>
      </c>
      <c r="H37" s="29"/>
      <c r="I37" s="32">
        <f t="shared" si="2"/>
        <v>9720</v>
      </c>
      <c r="J37" s="29"/>
      <c r="K37" s="33">
        <f t="shared" si="3"/>
        <v>4159.44</v>
      </c>
      <c r="L37" s="38"/>
    </row>
    <row r="38" ht="30" customHeight="1" spans="1:12">
      <c r="A38" s="15">
        <v>35</v>
      </c>
      <c r="B38" s="28"/>
      <c r="C38" s="17" t="s">
        <v>92</v>
      </c>
      <c r="D38" s="17" t="s">
        <v>23</v>
      </c>
      <c r="E38" s="18" t="s">
        <v>93</v>
      </c>
      <c r="F38" s="17" t="s">
        <v>61</v>
      </c>
      <c r="G38" s="18" t="s">
        <v>62</v>
      </c>
      <c r="H38" s="29"/>
      <c r="I38" s="32">
        <f t="shared" si="2"/>
        <v>9720</v>
      </c>
      <c r="J38" s="29"/>
      <c r="K38" s="33">
        <f t="shared" si="3"/>
        <v>4159.44</v>
      </c>
      <c r="L38" s="38"/>
    </row>
    <row r="39" ht="30" customHeight="1" spans="1:12">
      <c r="A39" s="15">
        <v>36</v>
      </c>
      <c r="B39" s="28"/>
      <c r="C39" s="17" t="s">
        <v>94</v>
      </c>
      <c r="D39" s="17" t="s">
        <v>16</v>
      </c>
      <c r="E39" s="18" t="s">
        <v>95</v>
      </c>
      <c r="F39" s="17" t="s">
        <v>61</v>
      </c>
      <c r="G39" s="18" t="s">
        <v>62</v>
      </c>
      <c r="H39" s="29"/>
      <c r="I39" s="32">
        <f t="shared" si="2"/>
        <v>9720</v>
      </c>
      <c r="J39" s="29"/>
      <c r="K39" s="33">
        <f t="shared" si="3"/>
        <v>4159.44</v>
      </c>
      <c r="L39" s="38"/>
    </row>
    <row r="40" ht="30" customHeight="1" spans="1:12">
      <c r="A40" s="15">
        <v>37</v>
      </c>
      <c r="B40" s="28"/>
      <c r="C40" s="17" t="s">
        <v>96</v>
      </c>
      <c r="D40" s="17" t="s">
        <v>16</v>
      </c>
      <c r="E40" s="18" t="s">
        <v>97</v>
      </c>
      <c r="F40" s="17" t="s">
        <v>61</v>
      </c>
      <c r="G40" s="18" t="s">
        <v>62</v>
      </c>
      <c r="H40" s="29"/>
      <c r="I40" s="32">
        <f t="shared" si="2"/>
        <v>9720</v>
      </c>
      <c r="J40" s="29"/>
      <c r="K40" s="33">
        <f t="shared" si="3"/>
        <v>4159.44</v>
      </c>
      <c r="L40" s="38"/>
    </row>
    <row r="41" ht="30" customHeight="1" spans="1:12">
      <c r="A41" s="15">
        <v>38</v>
      </c>
      <c r="B41" s="28"/>
      <c r="C41" s="17" t="s">
        <v>98</v>
      </c>
      <c r="D41" s="17" t="s">
        <v>16</v>
      </c>
      <c r="E41" s="18" t="s">
        <v>99</v>
      </c>
      <c r="F41" s="17" t="s">
        <v>61</v>
      </c>
      <c r="G41" s="18" t="s">
        <v>62</v>
      </c>
      <c r="H41" s="29"/>
      <c r="I41" s="32">
        <f t="shared" si="2"/>
        <v>9720</v>
      </c>
      <c r="J41" s="29"/>
      <c r="K41" s="33">
        <f t="shared" si="3"/>
        <v>4159.44</v>
      </c>
      <c r="L41" s="38"/>
    </row>
    <row r="42" ht="30" customHeight="1" spans="1:12">
      <c r="A42" s="15">
        <v>39</v>
      </c>
      <c r="B42" s="28"/>
      <c r="C42" s="17" t="s">
        <v>100</v>
      </c>
      <c r="D42" s="17" t="s">
        <v>23</v>
      </c>
      <c r="E42" s="18" t="s">
        <v>101</v>
      </c>
      <c r="F42" s="17" t="s">
        <v>61</v>
      </c>
      <c r="G42" s="18" t="s">
        <v>62</v>
      </c>
      <c r="H42" s="29"/>
      <c r="I42" s="32">
        <f t="shared" si="2"/>
        <v>9720</v>
      </c>
      <c r="J42" s="29"/>
      <c r="K42" s="33">
        <f t="shared" si="3"/>
        <v>4159.44</v>
      </c>
      <c r="L42" s="38"/>
    </row>
    <row r="43" ht="30" customHeight="1" spans="1:12">
      <c r="A43" s="15">
        <v>40</v>
      </c>
      <c r="B43" s="28"/>
      <c r="C43" s="17" t="s">
        <v>102</v>
      </c>
      <c r="D43" s="17" t="s">
        <v>16</v>
      </c>
      <c r="E43" s="18" t="s">
        <v>103</v>
      </c>
      <c r="F43" s="17" t="s">
        <v>61</v>
      </c>
      <c r="G43" s="18" t="s">
        <v>62</v>
      </c>
      <c r="H43" s="29"/>
      <c r="I43" s="32">
        <f t="shared" si="2"/>
        <v>9720</v>
      </c>
      <c r="J43" s="29"/>
      <c r="K43" s="33">
        <f t="shared" si="3"/>
        <v>4159.44</v>
      </c>
      <c r="L43" s="38"/>
    </row>
    <row r="44" ht="30" customHeight="1" spans="1:12">
      <c r="A44" s="15">
        <v>41</v>
      </c>
      <c r="B44" s="28"/>
      <c r="C44" s="17" t="s">
        <v>104</v>
      </c>
      <c r="D44" s="17" t="s">
        <v>16</v>
      </c>
      <c r="E44" s="18" t="s">
        <v>105</v>
      </c>
      <c r="F44" s="17" t="s">
        <v>61</v>
      </c>
      <c r="G44" s="18" t="s">
        <v>62</v>
      </c>
      <c r="H44" s="29"/>
      <c r="I44" s="32">
        <f t="shared" si="2"/>
        <v>9720</v>
      </c>
      <c r="J44" s="29"/>
      <c r="K44" s="33">
        <f t="shared" si="3"/>
        <v>4159.44</v>
      </c>
      <c r="L44" s="38"/>
    </row>
    <row r="45" ht="30" customHeight="1" spans="1:12">
      <c r="A45" s="15">
        <v>42</v>
      </c>
      <c r="B45" s="28"/>
      <c r="C45" s="17" t="s">
        <v>106</v>
      </c>
      <c r="D45" s="17" t="s">
        <v>16</v>
      </c>
      <c r="E45" s="18" t="s">
        <v>107</v>
      </c>
      <c r="F45" s="17" t="s">
        <v>61</v>
      </c>
      <c r="G45" s="18" t="s">
        <v>62</v>
      </c>
      <c r="H45" s="29"/>
      <c r="I45" s="32">
        <f t="shared" si="2"/>
        <v>9720</v>
      </c>
      <c r="J45" s="29"/>
      <c r="K45" s="33">
        <f t="shared" si="3"/>
        <v>4159.44</v>
      </c>
      <c r="L45" s="38"/>
    </row>
    <row r="46" ht="30" customHeight="1" spans="1:12">
      <c r="A46" s="15">
        <v>43</v>
      </c>
      <c r="B46" s="28"/>
      <c r="C46" s="17" t="s">
        <v>108</v>
      </c>
      <c r="D46" s="17" t="s">
        <v>16</v>
      </c>
      <c r="E46" s="18" t="s">
        <v>79</v>
      </c>
      <c r="F46" s="17" t="s">
        <v>18</v>
      </c>
      <c r="G46" s="18" t="s">
        <v>109</v>
      </c>
      <c r="H46" s="29"/>
      <c r="I46" s="32">
        <f t="shared" ref="I46:I60" si="4">1620*3</f>
        <v>4860</v>
      </c>
      <c r="J46" s="29"/>
      <c r="K46" s="33">
        <f>(673.8+12.96+6.48)*3</f>
        <v>2079.72</v>
      </c>
      <c r="L46" s="38"/>
    </row>
    <row r="47" ht="30" customHeight="1" spans="1:12">
      <c r="A47" s="15">
        <v>44</v>
      </c>
      <c r="B47" s="28"/>
      <c r="C47" s="17" t="s">
        <v>110</v>
      </c>
      <c r="D47" s="17" t="s">
        <v>16</v>
      </c>
      <c r="E47" s="18" t="s">
        <v>111</v>
      </c>
      <c r="F47" s="17" t="s">
        <v>18</v>
      </c>
      <c r="G47" s="18" t="s">
        <v>109</v>
      </c>
      <c r="H47" s="29"/>
      <c r="I47" s="32">
        <f t="shared" si="4"/>
        <v>4860</v>
      </c>
      <c r="J47" s="29"/>
      <c r="K47" s="33">
        <f t="shared" ref="K47:K59" si="5">(673.8+12.96+6.48)*3</f>
        <v>2079.72</v>
      </c>
      <c r="L47" s="38"/>
    </row>
    <row r="48" ht="30" customHeight="1" spans="1:12">
      <c r="A48" s="15">
        <v>45</v>
      </c>
      <c r="B48" s="28"/>
      <c r="C48" s="17" t="s">
        <v>112</v>
      </c>
      <c r="D48" s="17" t="s">
        <v>16</v>
      </c>
      <c r="E48" s="18" t="s">
        <v>113</v>
      </c>
      <c r="F48" s="17" t="s">
        <v>18</v>
      </c>
      <c r="G48" s="18" t="s">
        <v>109</v>
      </c>
      <c r="H48" s="29"/>
      <c r="I48" s="32">
        <f t="shared" si="4"/>
        <v>4860</v>
      </c>
      <c r="J48" s="29"/>
      <c r="K48" s="33">
        <f t="shared" si="5"/>
        <v>2079.72</v>
      </c>
      <c r="L48" s="38"/>
    </row>
    <row r="49" ht="30" customHeight="1" spans="1:12">
      <c r="A49" s="15">
        <v>46</v>
      </c>
      <c r="B49" s="28"/>
      <c r="C49" s="17" t="s">
        <v>114</v>
      </c>
      <c r="D49" s="17" t="s">
        <v>23</v>
      </c>
      <c r="E49" s="18" t="s">
        <v>115</v>
      </c>
      <c r="F49" s="17" t="s">
        <v>18</v>
      </c>
      <c r="G49" s="18" t="s">
        <v>109</v>
      </c>
      <c r="H49" s="29"/>
      <c r="I49" s="32">
        <f t="shared" si="4"/>
        <v>4860</v>
      </c>
      <c r="J49" s="29"/>
      <c r="K49" s="33">
        <f t="shared" si="5"/>
        <v>2079.72</v>
      </c>
      <c r="L49" s="38"/>
    </row>
    <row r="50" ht="30" customHeight="1" spans="1:12">
      <c r="A50" s="15">
        <v>47</v>
      </c>
      <c r="B50" s="28"/>
      <c r="C50" s="17" t="s">
        <v>116</v>
      </c>
      <c r="D50" s="17" t="s">
        <v>16</v>
      </c>
      <c r="E50" s="18" t="s">
        <v>117</v>
      </c>
      <c r="F50" s="17" t="s">
        <v>18</v>
      </c>
      <c r="G50" s="18" t="s">
        <v>109</v>
      </c>
      <c r="H50" s="29"/>
      <c r="I50" s="32">
        <f t="shared" si="4"/>
        <v>4860</v>
      </c>
      <c r="J50" s="29"/>
      <c r="K50" s="33">
        <f t="shared" si="5"/>
        <v>2079.72</v>
      </c>
      <c r="L50" s="38"/>
    </row>
    <row r="51" ht="30" customHeight="1" spans="1:12">
      <c r="A51" s="15">
        <v>48</v>
      </c>
      <c r="B51" s="28"/>
      <c r="C51" s="17" t="s">
        <v>118</v>
      </c>
      <c r="D51" s="17" t="s">
        <v>16</v>
      </c>
      <c r="E51" s="18" t="s">
        <v>119</v>
      </c>
      <c r="F51" s="17" t="s">
        <v>18</v>
      </c>
      <c r="G51" s="18" t="s">
        <v>109</v>
      </c>
      <c r="H51" s="29"/>
      <c r="I51" s="32">
        <f t="shared" si="4"/>
        <v>4860</v>
      </c>
      <c r="J51" s="29"/>
      <c r="K51" s="33">
        <f t="shared" si="5"/>
        <v>2079.72</v>
      </c>
      <c r="L51" s="38"/>
    </row>
    <row r="52" ht="30" customHeight="1" spans="1:12">
      <c r="A52" s="15">
        <v>49</v>
      </c>
      <c r="B52" s="28"/>
      <c r="C52" s="17" t="s">
        <v>120</v>
      </c>
      <c r="D52" s="17" t="s">
        <v>16</v>
      </c>
      <c r="E52" s="18" t="s">
        <v>121</v>
      </c>
      <c r="F52" s="17" t="s">
        <v>18</v>
      </c>
      <c r="G52" s="18" t="s">
        <v>109</v>
      </c>
      <c r="H52" s="29"/>
      <c r="I52" s="32">
        <f t="shared" si="4"/>
        <v>4860</v>
      </c>
      <c r="J52" s="29"/>
      <c r="K52" s="33">
        <f t="shared" si="5"/>
        <v>2079.72</v>
      </c>
      <c r="L52" s="38"/>
    </row>
    <row r="53" ht="30" customHeight="1" spans="1:12">
      <c r="A53" s="15">
        <v>50</v>
      </c>
      <c r="B53" s="28"/>
      <c r="C53" s="17" t="s">
        <v>122</v>
      </c>
      <c r="D53" s="17" t="s">
        <v>23</v>
      </c>
      <c r="E53" s="18" t="s">
        <v>123</v>
      </c>
      <c r="F53" s="17" t="s">
        <v>18</v>
      </c>
      <c r="G53" s="18" t="s">
        <v>109</v>
      </c>
      <c r="H53" s="29"/>
      <c r="I53" s="32">
        <f t="shared" si="4"/>
        <v>4860</v>
      </c>
      <c r="J53" s="29"/>
      <c r="K53" s="33">
        <f t="shared" si="5"/>
        <v>2079.72</v>
      </c>
      <c r="L53" s="38"/>
    </row>
    <row r="54" ht="30" customHeight="1" spans="1:12">
      <c r="A54" s="15">
        <v>51</v>
      </c>
      <c r="B54" s="28"/>
      <c r="C54" s="17" t="s">
        <v>124</v>
      </c>
      <c r="D54" s="17" t="s">
        <v>16</v>
      </c>
      <c r="E54" s="18" t="s">
        <v>125</v>
      </c>
      <c r="F54" s="17" t="s">
        <v>18</v>
      </c>
      <c r="G54" s="18" t="s">
        <v>109</v>
      </c>
      <c r="H54" s="29"/>
      <c r="I54" s="32">
        <f t="shared" si="4"/>
        <v>4860</v>
      </c>
      <c r="J54" s="29"/>
      <c r="K54" s="33">
        <f t="shared" si="5"/>
        <v>2079.72</v>
      </c>
      <c r="L54" s="38"/>
    </row>
    <row r="55" ht="30" customHeight="1" spans="1:12">
      <c r="A55" s="15">
        <v>52</v>
      </c>
      <c r="B55" s="28"/>
      <c r="C55" s="17" t="s">
        <v>126</v>
      </c>
      <c r="D55" s="17" t="s">
        <v>16</v>
      </c>
      <c r="E55" s="18" t="s">
        <v>127</v>
      </c>
      <c r="F55" s="17" t="s">
        <v>18</v>
      </c>
      <c r="G55" s="18" t="s">
        <v>109</v>
      </c>
      <c r="H55" s="29"/>
      <c r="I55" s="32">
        <f t="shared" si="4"/>
        <v>4860</v>
      </c>
      <c r="J55" s="29"/>
      <c r="K55" s="33">
        <f t="shared" si="5"/>
        <v>2079.72</v>
      </c>
      <c r="L55" s="38"/>
    </row>
    <row r="56" ht="30" customHeight="1" spans="1:12">
      <c r="A56" s="15">
        <v>53</v>
      </c>
      <c r="B56" s="28"/>
      <c r="C56" s="17" t="s">
        <v>128</v>
      </c>
      <c r="D56" s="17" t="s">
        <v>23</v>
      </c>
      <c r="E56" s="18" t="s">
        <v>129</v>
      </c>
      <c r="F56" s="17" t="s">
        <v>18</v>
      </c>
      <c r="G56" s="18" t="s">
        <v>109</v>
      </c>
      <c r="H56" s="29"/>
      <c r="I56" s="32">
        <f t="shared" si="4"/>
        <v>4860</v>
      </c>
      <c r="J56" s="29"/>
      <c r="K56" s="33">
        <f t="shared" si="5"/>
        <v>2079.72</v>
      </c>
      <c r="L56" s="38"/>
    </row>
    <row r="57" ht="30" customHeight="1" spans="1:12">
      <c r="A57" s="15">
        <v>54</v>
      </c>
      <c r="B57" s="28"/>
      <c r="C57" s="17" t="s">
        <v>130</v>
      </c>
      <c r="D57" s="17" t="s">
        <v>23</v>
      </c>
      <c r="E57" s="18" t="s">
        <v>131</v>
      </c>
      <c r="F57" s="17" t="s">
        <v>18</v>
      </c>
      <c r="G57" s="18" t="s">
        <v>109</v>
      </c>
      <c r="H57" s="29"/>
      <c r="I57" s="32">
        <f t="shared" si="4"/>
        <v>4860</v>
      </c>
      <c r="J57" s="29"/>
      <c r="K57" s="33">
        <f t="shared" si="5"/>
        <v>2079.72</v>
      </c>
      <c r="L57" s="38"/>
    </row>
    <row r="58" ht="30" customHeight="1" spans="1:12">
      <c r="A58" s="15">
        <v>55</v>
      </c>
      <c r="B58" s="28"/>
      <c r="C58" s="17" t="s">
        <v>132</v>
      </c>
      <c r="D58" s="17" t="s">
        <v>16</v>
      </c>
      <c r="E58" s="18" t="s">
        <v>133</v>
      </c>
      <c r="F58" s="17" t="s">
        <v>18</v>
      </c>
      <c r="G58" s="18" t="s">
        <v>109</v>
      </c>
      <c r="H58" s="29"/>
      <c r="I58" s="32">
        <f t="shared" si="4"/>
        <v>4860</v>
      </c>
      <c r="J58" s="29"/>
      <c r="K58" s="33">
        <f t="shared" si="5"/>
        <v>2079.72</v>
      </c>
      <c r="L58" s="38"/>
    </row>
    <row r="59" ht="30" customHeight="1" spans="1:12">
      <c r="A59" s="15">
        <v>56</v>
      </c>
      <c r="B59" s="28"/>
      <c r="C59" s="17" t="s">
        <v>134</v>
      </c>
      <c r="D59" s="17" t="s">
        <v>16</v>
      </c>
      <c r="E59" s="18" t="s">
        <v>135</v>
      </c>
      <c r="F59" s="17" t="s">
        <v>18</v>
      </c>
      <c r="G59" s="18" t="s">
        <v>109</v>
      </c>
      <c r="H59" s="29"/>
      <c r="I59" s="32">
        <f t="shared" si="4"/>
        <v>4860</v>
      </c>
      <c r="J59" s="29"/>
      <c r="K59" s="33">
        <f t="shared" si="5"/>
        <v>2079.72</v>
      </c>
      <c r="L59" s="38"/>
    </row>
    <row r="60" ht="30" customHeight="1" spans="1:12">
      <c r="A60" s="15">
        <v>57</v>
      </c>
      <c r="B60" s="28"/>
      <c r="C60" s="17" t="s">
        <v>136</v>
      </c>
      <c r="D60" s="17" t="s">
        <v>16</v>
      </c>
      <c r="E60" s="18" t="s">
        <v>137</v>
      </c>
      <c r="F60" s="17" t="s">
        <v>18</v>
      </c>
      <c r="G60" s="18" t="s">
        <v>32</v>
      </c>
      <c r="H60" s="29"/>
      <c r="I60" s="32">
        <v>1620</v>
      </c>
      <c r="J60" s="29"/>
      <c r="K60" s="33">
        <f>673.8+12.96+6.48</f>
        <v>693.24</v>
      </c>
      <c r="L60" s="38"/>
    </row>
    <row r="61" ht="30" customHeight="1" spans="1:12">
      <c r="A61" s="15">
        <v>58</v>
      </c>
      <c r="B61" s="28"/>
      <c r="C61" s="30" t="s">
        <v>138</v>
      </c>
      <c r="D61" s="17" t="s">
        <v>16</v>
      </c>
      <c r="E61" s="18" t="s">
        <v>139</v>
      </c>
      <c r="F61" s="17" t="s">
        <v>18</v>
      </c>
      <c r="G61" s="18" t="s">
        <v>32</v>
      </c>
      <c r="H61" s="29"/>
      <c r="I61" s="32">
        <v>1620</v>
      </c>
      <c r="J61" s="29"/>
      <c r="K61" s="33">
        <f>673.8+12.96+6.48</f>
        <v>693.24</v>
      </c>
      <c r="L61" s="38"/>
    </row>
    <row r="62" ht="30" customHeight="1" spans="1:12">
      <c r="A62" s="15">
        <v>59</v>
      </c>
      <c r="B62" s="31" t="s">
        <v>140</v>
      </c>
      <c r="C62" s="17" t="s">
        <v>141</v>
      </c>
      <c r="D62" s="17" t="s">
        <v>23</v>
      </c>
      <c r="E62" s="18" t="s">
        <v>142</v>
      </c>
      <c r="F62" s="17" t="s">
        <v>61</v>
      </c>
      <c r="G62" s="18" t="s">
        <v>62</v>
      </c>
      <c r="H62" s="15">
        <v>17</v>
      </c>
      <c r="I62" s="32">
        <f>1620*6</f>
        <v>9720</v>
      </c>
      <c r="J62" s="15">
        <f>SUM(I62:I78)</f>
        <v>98820</v>
      </c>
      <c r="K62" s="33">
        <f>(673.8+12.96+3.24+167.45)*6</f>
        <v>5144.7</v>
      </c>
      <c r="L62" s="33">
        <f>SUM(K62:K78)</f>
        <v>52304.45</v>
      </c>
    </row>
    <row r="63" ht="30" customHeight="1" spans="1:12">
      <c r="A63" s="15">
        <v>60</v>
      </c>
      <c r="B63" s="31"/>
      <c r="C63" s="17" t="s">
        <v>143</v>
      </c>
      <c r="D63" s="17" t="s">
        <v>16</v>
      </c>
      <c r="E63" s="18" t="s">
        <v>144</v>
      </c>
      <c r="F63" s="17" t="s">
        <v>18</v>
      </c>
      <c r="G63" s="18" t="s">
        <v>19</v>
      </c>
      <c r="H63" s="15"/>
      <c r="I63" s="32">
        <f>1620*4</f>
        <v>6480</v>
      </c>
      <c r="J63" s="15"/>
      <c r="K63" s="33">
        <f>(673.8+12.96+3.24+167.45)*4</f>
        <v>3429.8</v>
      </c>
      <c r="L63" s="33"/>
    </row>
    <row r="64" ht="30" customHeight="1" spans="1:12">
      <c r="A64" s="15">
        <v>61</v>
      </c>
      <c r="B64" s="31"/>
      <c r="C64" s="17" t="s">
        <v>145</v>
      </c>
      <c r="D64" s="17" t="s">
        <v>16</v>
      </c>
      <c r="E64" s="18" t="s">
        <v>146</v>
      </c>
      <c r="F64" s="17" t="s">
        <v>18</v>
      </c>
      <c r="G64" s="18" t="s">
        <v>19</v>
      </c>
      <c r="H64" s="15"/>
      <c r="I64" s="32">
        <f t="shared" ref="I64:I70" si="6">1620*4</f>
        <v>6480</v>
      </c>
      <c r="J64" s="15"/>
      <c r="K64" s="33">
        <f t="shared" ref="K64:K70" si="7">(673.8+12.96+3.24+167.45)*4</f>
        <v>3429.8</v>
      </c>
      <c r="L64" s="33"/>
    </row>
    <row r="65" ht="30" customHeight="1" spans="1:12">
      <c r="A65" s="15">
        <v>62</v>
      </c>
      <c r="B65" s="31"/>
      <c r="C65" s="17" t="s">
        <v>147</v>
      </c>
      <c r="D65" s="17" t="s">
        <v>16</v>
      </c>
      <c r="E65" s="18" t="s">
        <v>148</v>
      </c>
      <c r="F65" s="17" t="s">
        <v>18</v>
      </c>
      <c r="G65" s="18" t="s">
        <v>19</v>
      </c>
      <c r="H65" s="15"/>
      <c r="I65" s="32">
        <f t="shared" si="6"/>
        <v>6480</v>
      </c>
      <c r="J65" s="15"/>
      <c r="K65" s="33">
        <f t="shared" si="7"/>
        <v>3429.8</v>
      </c>
      <c r="L65" s="33"/>
    </row>
    <row r="66" ht="30" customHeight="1" spans="1:12">
      <c r="A66" s="15">
        <v>63</v>
      </c>
      <c r="B66" s="31"/>
      <c r="C66" s="17" t="s">
        <v>149</v>
      </c>
      <c r="D66" s="17" t="s">
        <v>16</v>
      </c>
      <c r="E66" s="18" t="s">
        <v>144</v>
      </c>
      <c r="F66" s="17" t="s">
        <v>18</v>
      </c>
      <c r="G66" s="18" t="s">
        <v>19</v>
      </c>
      <c r="H66" s="15"/>
      <c r="I66" s="32">
        <f t="shared" si="6"/>
        <v>6480</v>
      </c>
      <c r="J66" s="15"/>
      <c r="K66" s="33">
        <f t="shared" si="7"/>
        <v>3429.8</v>
      </c>
      <c r="L66" s="33"/>
    </row>
    <row r="67" ht="30" customHeight="1" spans="1:12">
      <c r="A67" s="15">
        <v>64</v>
      </c>
      <c r="B67" s="31"/>
      <c r="C67" s="17" t="s">
        <v>150</v>
      </c>
      <c r="D67" s="17" t="s">
        <v>16</v>
      </c>
      <c r="E67" s="18" t="s">
        <v>151</v>
      </c>
      <c r="F67" s="17" t="s">
        <v>18</v>
      </c>
      <c r="G67" s="18" t="s">
        <v>19</v>
      </c>
      <c r="H67" s="15"/>
      <c r="I67" s="32">
        <f t="shared" si="6"/>
        <v>6480</v>
      </c>
      <c r="J67" s="15"/>
      <c r="K67" s="33">
        <f t="shared" si="7"/>
        <v>3429.8</v>
      </c>
      <c r="L67" s="33"/>
    </row>
    <row r="68" ht="30" customHeight="1" spans="1:12">
      <c r="A68" s="15">
        <v>65</v>
      </c>
      <c r="B68" s="31"/>
      <c r="C68" s="17" t="s">
        <v>152</v>
      </c>
      <c r="D68" s="17" t="s">
        <v>23</v>
      </c>
      <c r="E68" s="18" t="s">
        <v>153</v>
      </c>
      <c r="F68" s="17" t="s">
        <v>18</v>
      </c>
      <c r="G68" s="18" t="s">
        <v>19</v>
      </c>
      <c r="H68" s="15"/>
      <c r="I68" s="32">
        <f t="shared" si="6"/>
        <v>6480</v>
      </c>
      <c r="J68" s="15"/>
      <c r="K68" s="33">
        <f t="shared" si="7"/>
        <v>3429.8</v>
      </c>
      <c r="L68" s="33"/>
    </row>
    <row r="69" ht="30" customHeight="1" spans="1:12">
      <c r="A69" s="15">
        <v>66</v>
      </c>
      <c r="B69" s="31"/>
      <c r="C69" s="17" t="s">
        <v>154</v>
      </c>
      <c r="D69" s="17" t="s">
        <v>23</v>
      </c>
      <c r="E69" s="18" t="s">
        <v>155</v>
      </c>
      <c r="F69" s="17" t="s">
        <v>18</v>
      </c>
      <c r="G69" s="18" t="s">
        <v>19</v>
      </c>
      <c r="H69" s="15"/>
      <c r="I69" s="32">
        <f t="shared" si="6"/>
        <v>6480</v>
      </c>
      <c r="J69" s="15"/>
      <c r="K69" s="33">
        <f t="shared" si="7"/>
        <v>3429.8</v>
      </c>
      <c r="L69" s="33"/>
    </row>
    <row r="70" ht="30" customHeight="1" spans="1:12">
      <c r="A70" s="15">
        <v>67</v>
      </c>
      <c r="B70" s="31"/>
      <c r="C70" s="17" t="s">
        <v>156</v>
      </c>
      <c r="D70" s="17" t="s">
        <v>16</v>
      </c>
      <c r="E70" s="18" t="s">
        <v>157</v>
      </c>
      <c r="F70" s="17" t="s">
        <v>18</v>
      </c>
      <c r="G70" s="18" t="s">
        <v>19</v>
      </c>
      <c r="H70" s="15"/>
      <c r="I70" s="32">
        <f t="shared" si="6"/>
        <v>6480</v>
      </c>
      <c r="J70" s="15"/>
      <c r="K70" s="33">
        <f t="shared" si="7"/>
        <v>3429.8</v>
      </c>
      <c r="L70" s="33"/>
    </row>
    <row r="71" ht="30" customHeight="1" spans="1:12">
      <c r="A71" s="15">
        <v>68</v>
      </c>
      <c r="B71" s="31"/>
      <c r="C71" s="17" t="s">
        <v>158</v>
      </c>
      <c r="D71" s="17" t="s">
        <v>16</v>
      </c>
      <c r="E71" s="18" t="s">
        <v>159</v>
      </c>
      <c r="F71" s="17" t="s">
        <v>18</v>
      </c>
      <c r="G71" s="18" t="s">
        <v>109</v>
      </c>
      <c r="H71" s="15"/>
      <c r="I71" s="32">
        <f t="shared" ref="I70:I78" si="8">1620*3</f>
        <v>4860</v>
      </c>
      <c r="J71" s="15"/>
      <c r="K71" s="33">
        <f>(673.8+12.96+3.24+167.45)*3</f>
        <v>2572.35</v>
      </c>
      <c r="L71" s="33"/>
    </row>
    <row r="72" ht="30" customHeight="1" spans="1:12">
      <c r="A72" s="15">
        <v>69</v>
      </c>
      <c r="B72" s="31"/>
      <c r="C72" s="17" t="s">
        <v>160</v>
      </c>
      <c r="D72" s="17" t="s">
        <v>16</v>
      </c>
      <c r="E72" s="18" t="s">
        <v>161</v>
      </c>
      <c r="F72" s="17" t="s">
        <v>18</v>
      </c>
      <c r="G72" s="18" t="s">
        <v>109</v>
      </c>
      <c r="H72" s="15"/>
      <c r="I72" s="32">
        <f t="shared" si="8"/>
        <v>4860</v>
      </c>
      <c r="J72" s="15"/>
      <c r="K72" s="33">
        <f t="shared" ref="K72:K77" si="9">(673.8+12.96+3.24+167.45)*3</f>
        <v>2572.35</v>
      </c>
      <c r="L72" s="33"/>
    </row>
    <row r="73" ht="30" customHeight="1" spans="1:12">
      <c r="A73" s="15">
        <v>70</v>
      </c>
      <c r="B73" s="31"/>
      <c r="C73" s="17" t="s">
        <v>162</v>
      </c>
      <c r="D73" s="17" t="s">
        <v>23</v>
      </c>
      <c r="E73" s="18" t="s">
        <v>163</v>
      </c>
      <c r="F73" s="17" t="s">
        <v>18</v>
      </c>
      <c r="G73" s="18" t="s">
        <v>109</v>
      </c>
      <c r="H73" s="15"/>
      <c r="I73" s="32">
        <f t="shared" si="8"/>
        <v>4860</v>
      </c>
      <c r="J73" s="15"/>
      <c r="K73" s="33">
        <f t="shared" si="9"/>
        <v>2572.35</v>
      </c>
      <c r="L73" s="33"/>
    </row>
    <row r="74" ht="30" customHeight="1" spans="1:12">
      <c r="A74" s="15">
        <v>71</v>
      </c>
      <c r="B74" s="31"/>
      <c r="C74" s="17" t="s">
        <v>164</v>
      </c>
      <c r="D74" s="17" t="s">
        <v>16</v>
      </c>
      <c r="E74" s="18" t="s">
        <v>165</v>
      </c>
      <c r="F74" s="17" t="s">
        <v>18</v>
      </c>
      <c r="G74" s="18" t="s">
        <v>109</v>
      </c>
      <c r="H74" s="15"/>
      <c r="I74" s="32">
        <f t="shared" si="8"/>
        <v>4860</v>
      </c>
      <c r="J74" s="15"/>
      <c r="K74" s="33">
        <f t="shared" si="9"/>
        <v>2572.35</v>
      </c>
      <c r="L74" s="33"/>
    </row>
    <row r="75" ht="30" customHeight="1" spans="1:12">
      <c r="A75" s="15">
        <v>72</v>
      </c>
      <c r="B75" s="31"/>
      <c r="C75" s="17" t="s">
        <v>166</v>
      </c>
      <c r="D75" s="17" t="s">
        <v>23</v>
      </c>
      <c r="E75" s="18" t="s">
        <v>167</v>
      </c>
      <c r="F75" s="17" t="s">
        <v>18</v>
      </c>
      <c r="G75" s="18" t="s">
        <v>109</v>
      </c>
      <c r="H75" s="15"/>
      <c r="I75" s="32">
        <f t="shared" si="8"/>
        <v>4860</v>
      </c>
      <c r="J75" s="15"/>
      <c r="K75" s="33">
        <f t="shared" si="9"/>
        <v>2572.35</v>
      </c>
      <c r="L75" s="33"/>
    </row>
    <row r="76" ht="30" customHeight="1" spans="1:12">
      <c r="A76" s="15">
        <v>73</v>
      </c>
      <c r="B76" s="31"/>
      <c r="C76" s="17" t="s">
        <v>168</v>
      </c>
      <c r="D76" s="17" t="s">
        <v>16</v>
      </c>
      <c r="E76" s="18" t="s">
        <v>169</v>
      </c>
      <c r="F76" s="17" t="s">
        <v>18</v>
      </c>
      <c r="G76" s="18" t="s">
        <v>109</v>
      </c>
      <c r="H76" s="15"/>
      <c r="I76" s="32">
        <f t="shared" si="8"/>
        <v>4860</v>
      </c>
      <c r="J76" s="15"/>
      <c r="K76" s="33">
        <f t="shared" si="9"/>
        <v>2572.35</v>
      </c>
      <c r="L76" s="33"/>
    </row>
    <row r="77" ht="30" customHeight="1" spans="1:12">
      <c r="A77" s="15">
        <v>74</v>
      </c>
      <c r="B77" s="31"/>
      <c r="C77" s="17" t="s">
        <v>170</v>
      </c>
      <c r="D77" s="17" t="s">
        <v>23</v>
      </c>
      <c r="E77" s="18" t="s">
        <v>171</v>
      </c>
      <c r="F77" s="17" t="s">
        <v>18</v>
      </c>
      <c r="G77" s="18" t="s">
        <v>109</v>
      </c>
      <c r="H77" s="15"/>
      <c r="I77" s="32">
        <f t="shared" si="8"/>
        <v>4860</v>
      </c>
      <c r="J77" s="15"/>
      <c r="K77" s="33">
        <f t="shared" si="9"/>
        <v>2572.35</v>
      </c>
      <c r="L77" s="33"/>
    </row>
    <row r="78" ht="30" customHeight="1" spans="1:12">
      <c r="A78" s="15">
        <v>75</v>
      </c>
      <c r="B78" s="31"/>
      <c r="C78" s="17" t="s">
        <v>172</v>
      </c>
      <c r="D78" s="17" t="s">
        <v>16</v>
      </c>
      <c r="E78" s="18" t="s">
        <v>173</v>
      </c>
      <c r="F78" s="17" t="s">
        <v>18</v>
      </c>
      <c r="G78" s="18" t="s">
        <v>174</v>
      </c>
      <c r="H78" s="15"/>
      <c r="I78" s="32">
        <f>1620*2</f>
        <v>3240</v>
      </c>
      <c r="J78" s="15"/>
      <c r="K78" s="33">
        <f>(673.8+12.96+3.24+167.45)*2</f>
        <v>1714.9</v>
      </c>
      <c r="L78" s="33"/>
    </row>
    <row r="79" ht="30" customHeight="1" spans="1:12">
      <c r="A79" s="15">
        <v>76</v>
      </c>
      <c r="B79" s="28" t="s">
        <v>175</v>
      </c>
      <c r="C79" s="17" t="s">
        <v>176</v>
      </c>
      <c r="D79" s="17" t="s">
        <v>16</v>
      </c>
      <c r="E79" s="18" t="s">
        <v>177</v>
      </c>
      <c r="F79" s="17" t="s">
        <v>18</v>
      </c>
      <c r="G79" s="18" t="s">
        <v>109</v>
      </c>
      <c r="H79" s="29">
        <v>14</v>
      </c>
      <c r="I79" s="32">
        <f t="shared" ref="I79:I88" si="10">1620*3</f>
        <v>4860</v>
      </c>
      <c r="J79" s="29">
        <f>SUM(I79:I92)</f>
        <v>68040</v>
      </c>
      <c r="K79" s="33">
        <f>(628.5+12.96+3.24)*3+45.3</f>
        <v>1979.4</v>
      </c>
      <c r="L79" s="38">
        <f>SUM(K79:K92)</f>
        <v>27711.6</v>
      </c>
    </row>
    <row r="80" ht="30" customHeight="1" spans="1:12">
      <c r="A80" s="15">
        <v>77</v>
      </c>
      <c r="B80" s="28"/>
      <c r="C80" s="17" t="s">
        <v>178</v>
      </c>
      <c r="D80" s="17" t="s">
        <v>16</v>
      </c>
      <c r="E80" s="18" t="s">
        <v>179</v>
      </c>
      <c r="F80" s="17" t="s">
        <v>18</v>
      </c>
      <c r="G80" s="18" t="s">
        <v>109</v>
      </c>
      <c r="H80" s="29"/>
      <c r="I80" s="32">
        <f t="shared" si="10"/>
        <v>4860</v>
      </c>
      <c r="J80" s="29"/>
      <c r="K80" s="33">
        <f t="shared" ref="K80:K92" si="11">(628.5+12.96+3.24)*3+45.3</f>
        <v>1979.4</v>
      </c>
      <c r="L80" s="38"/>
    </row>
    <row r="81" ht="30" customHeight="1" spans="1:12">
      <c r="A81" s="15">
        <v>78</v>
      </c>
      <c r="B81" s="28"/>
      <c r="C81" s="17" t="s">
        <v>180</v>
      </c>
      <c r="D81" s="17" t="s">
        <v>23</v>
      </c>
      <c r="E81" s="18" t="s">
        <v>181</v>
      </c>
      <c r="F81" s="17" t="s">
        <v>18</v>
      </c>
      <c r="G81" s="18" t="s">
        <v>109</v>
      </c>
      <c r="H81" s="29"/>
      <c r="I81" s="32">
        <f t="shared" si="10"/>
        <v>4860</v>
      </c>
      <c r="J81" s="29"/>
      <c r="K81" s="33">
        <f t="shared" si="11"/>
        <v>1979.4</v>
      </c>
      <c r="L81" s="38"/>
    </row>
    <row r="82" ht="30" customHeight="1" spans="1:12">
      <c r="A82" s="15">
        <v>79</v>
      </c>
      <c r="B82" s="28"/>
      <c r="C82" s="17" t="s">
        <v>182</v>
      </c>
      <c r="D82" s="17" t="s">
        <v>23</v>
      </c>
      <c r="E82" s="18" t="s">
        <v>83</v>
      </c>
      <c r="F82" s="17" t="s">
        <v>18</v>
      </c>
      <c r="G82" s="18" t="s">
        <v>109</v>
      </c>
      <c r="H82" s="29"/>
      <c r="I82" s="32">
        <f t="shared" si="10"/>
        <v>4860</v>
      </c>
      <c r="J82" s="29"/>
      <c r="K82" s="33">
        <f t="shared" si="11"/>
        <v>1979.4</v>
      </c>
      <c r="L82" s="38"/>
    </row>
    <row r="83" ht="30" customHeight="1" spans="1:12">
      <c r="A83" s="15">
        <v>80</v>
      </c>
      <c r="B83" s="28"/>
      <c r="C83" s="17" t="s">
        <v>183</v>
      </c>
      <c r="D83" s="17" t="s">
        <v>16</v>
      </c>
      <c r="E83" s="18" t="s">
        <v>184</v>
      </c>
      <c r="F83" s="17" t="s">
        <v>18</v>
      </c>
      <c r="G83" s="18" t="s">
        <v>109</v>
      </c>
      <c r="H83" s="29"/>
      <c r="I83" s="32">
        <f t="shared" si="10"/>
        <v>4860</v>
      </c>
      <c r="J83" s="29"/>
      <c r="K83" s="33">
        <f t="shared" si="11"/>
        <v>1979.4</v>
      </c>
      <c r="L83" s="38"/>
    </row>
    <row r="84" ht="30" customHeight="1" spans="1:12">
      <c r="A84" s="15">
        <v>81</v>
      </c>
      <c r="B84" s="28"/>
      <c r="C84" s="17" t="s">
        <v>185</v>
      </c>
      <c r="D84" s="17" t="s">
        <v>23</v>
      </c>
      <c r="E84" s="18" t="s">
        <v>186</v>
      </c>
      <c r="F84" s="17" t="s">
        <v>18</v>
      </c>
      <c r="G84" s="18" t="s">
        <v>109</v>
      </c>
      <c r="H84" s="29"/>
      <c r="I84" s="32">
        <f t="shared" si="10"/>
        <v>4860</v>
      </c>
      <c r="J84" s="29"/>
      <c r="K84" s="33">
        <f t="shared" si="11"/>
        <v>1979.4</v>
      </c>
      <c r="L84" s="38"/>
    </row>
    <row r="85" ht="30" customHeight="1" spans="1:12">
      <c r="A85" s="15">
        <v>82</v>
      </c>
      <c r="B85" s="28"/>
      <c r="C85" s="17" t="s">
        <v>187</v>
      </c>
      <c r="D85" s="17" t="s">
        <v>16</v>
      </c>
      <c r="E85" s="18" t="s">
        <v>188</v>
      </c>
      <c r="F85" s="17" t="s">
        <v>18</v>
      </c>
      <c r="G85" s="18" t="s">
        <v>109</v>
      </c>
      <c r="H85" s="29"/>
      <c r="I85" s="32">
        <f t="shared" si="10"/>
        <v>4860</v>
      </c>
      <c r="J85" s="29"/>
      <c r="K85" s="33">
        <f t="shared" si="11"/>
        <v>1979.4</v>
      </c>
      <c r="L85" s="38"/>
    </row>
    <row r="86" ht="30" customHeight="1" spans="1:12">
      <c r="A86" s="15">
        <v>83</v>
      </c>
      <c r="B86" s="28"/>
      <c r="C86" s="17" t="s">
        <v>189</v>
      </c>
      <c r="D86" s="17" t="s">
        <v>16</v>
      </c>
      <c r="E86" s="18" t="s">
        <v>190</v>
      </c>
      <c r="F86" s="17" t="s">
        <v>18</v>
      </c>
      <c r="G86" s="18" t="s">
        <v>109</v>
      </c>
      <c r="H86" s="29"/>
      <c r="I86" s="32">
        <f t="shared" si="10"/>
        <v>4860</v>
      </c>
      <c r="J86" s="29"/>
      <c r="K86" s="33">
        <f t="shared" si="11"/>
        <v>1979.4</v>
      </c>
      <c r="L86" s="38"/>
    </row>
    <row r="87" ht="30" customHeight="1" spans="1:12">
      <c r="A87" s="15">
        <v>84</v>
      </c>
      <c r="B87" s="28"/>
      <c r="C87" s="17" t="s">
        <v>191</v>
      </c>
      <c r="D87" s="17" t="s">
        <v>16</v>
      </c>
      <c r="E87" s="18" t="s">
        <v>192</v>
      </c>
      <c r="F87" s="17" t="s">
        <v>18</v>
      </c>
      <c r="G87" s="18" t="s">
        <v>109</v>
      </c>
      <c r="H87" s="29"/>
      <c r="I87" s="32">
        <f t="shared" si="10"/>
        <v>4860</v>
      </c>
      <c r="J87" s="29"/>
      <c r="K87" s="33">
        <f t="shared" si="11"/>
        <v>1979.4</v>
      </c>
      <c r="L87" s="38"/>
    </row>
    <row r="88" ht="30" customHeight="1" spans="1:12">
      <c r="A88" s="15">
        <v>85</v>
      </c>
      <c r="B88" s="28"/>
      <c r="C88" s="17" t="s">
        <v>193</v>
      </c>
      <c r="D88" s="17" t="s">
        <v>16</v>
      </c>
      <c r="E88" s="18" t="s">
        <v>194</v>
      </c>
      <c r="F88" s="17" t="s">
        <v>18</v>
      </c>
      <c r="G88" s="18" t="s">
        <v>109</v>
      </c>
      <c r="H88" s="29"/>
      <c r="I88" s="32">
        <f t="shared" si="10"/>
        <v>4860</v>
      </c>
      <c r="J88" s="29"/>
      <c r="K88" s="33">
        <f t="shared" si="11"/>
        <v>1979.4</v>
      </c>
      <c r="L88" s="51"/>
    </row>
    <row r="89" ht="30" customHeight="1" spans="1:12">
      <c r="A89" s="15">
        <v>86</v>
      </c>
      <c r="B89" s="28"/>
      <c r="C89" s="17" t="s">
        <v>195</v>
      </c>
      <c r="D89" s="17" t="s">
        <v>23</v>
      </c>
      <c r="E89" s="18" t="s">
        <v>196</v>
      </c>
      <c r="F89" s="17" t="s">
        <v>18</v>
      </c>
      <c r="G89" s="18" t="s">
        <v>109</v>
      </c>
      <c r="H89" s="29"/>
      <c r="I89" s="32">
        <f>1620*3</f>
        <v>4860</v>
      </c>
      <c r="J89" s="29"/>
      <c r="K89" s="33">
        <f t="shared" si="11"/>
        <v>1979.4</v>
      </c>
      <c r="L89" s="52"/>
    </row>
    <row r="90" ht="30" customHeight="1" spans="1:12">
      <c r="A90" s="15">
        <v>87</v>
      </c>
      <c r="B90" s="28"/>
      <c r="C90" s="17" t="s">
        <v>197</v>
      </c>
      <c r="D90" s="17" t="s">
        <v>23</v>
      </c>
      <c r="E90" s="18" t="s">
        <v>198</v>
      </c>
      <c r="F90" s="17" t="s">
        <v>18</v>
      </c>
      <c r="G90" s="18" t="s">
        <v>109</v>
      </c>
      <c r="H90" s="29"/>
      <c r="I90" s="32">
        <f>1620*3</f>
        <v>4860</v>
      </c>
      <c r="J90" s="29"/>
      <c r="K90" s="33">
        <f t="shared" si="11"/>
        <v>1979.4</v>
      </c>
      <c r="L90" s="52"/>
    </row>
    <row r="91" ht="30" customHeight="1" spans="1:12">
      <c r="A91" s="15">
        <v>88</v>
      </c>
      <c r="B91" s="28"/>
      <c r="C91" s="17" t="s">
        <v>199</v>
      </c>
      <c r="D91" s="17" t="s">
        <v>23</v>
      </c>
      <c r="E91" s="18" t="s">
        <v>200</v>
      </c>
      <c r="F91" s="17" t="s">
        <v>18</v>
      </c>
      <c r="G91" s="18" t="s">
        <v>109</v>
      </c>
      <c r="H91" s="29"/>
      <c r="I91" s="32">
        <f>1620*3</f>
        <v>4860</v>
      </c>
      <c r="J91" s="29"/>
      <c r="K91" s="33">
        <f t="shared" si="11"/>
        <v>1979.4</v>
      </c>
      <c r="L91" s="52"/>
    </row>
    <row r="92" ht="30" customHeight="1" spans="1:12">
      <c r="A92" s="15">
        <v>89</v>
      </c>
      <c r="B92" s="28"/>
      <c r="C92" s="17" t="s">
        <v>201</v>
      </c>
      <c r="D92" s="17" t="s">
        <v>16</v>
      </c>
      <c r="E92" s="18" t="s">
        <v>202</v>
      </c>
      <c r="F92" s="17" t="s">
        <v>18</v>
      </c>
      <c r="G92" s="18" t="s">
        <v>109</v>
      </c>
      <c r="H92" s="29"/>
      <c r="I92" s="32">
        <f>1620*3</f>
        <v>4860</v>
      </c>
      <c r="J92" s="29"/>
      <c r="K92" s="33">
        <f t="shared" si="11"/>
        <v>1979.4</v>
      </c>
      <c r="L92" s="53"/>
    </row>
    <row r="93" ht="30" customHeight="1" spans="1:12">
      <c r="A93" s="15">
        <v>90</v>
      </c>
      <c r="B93" s="39" t="s">
        <v>203</v>
      </c>
      <c r="C93" s="17" t="s">
        <v>204</v>
      </c>
      <c r="D93" s="17" t="s">
        <v>23</v>
      </c>
      <c r="E93" s="18" t="s">
        <v>205</v>
      </c>
      <c r="F93" s="17" t="s">
        <v>18</v>
      </c>
      <c r="G93" s="18" t="s">
        <v>174</v>
      </c>
      <c r="H93" s="40">
        <v>7</v>
      </c>
      <c r="I93" s="32">
        <f>1620*2</f>
        <v>3240</v>
      </c>
      <c r="J93" s="40">
        <f>SUM(I93:I99)</f>
        <v>21060</v>
      </c>
      <c r="K93" s="33">
        <f>(673.8+12.96+3.24)*2</f>
        <v>1380</v>
      </c>
      <c r="L93" s="51">
        <f>SUM(K93:K99)</f>
        <v>8970</v>
      </c>
    </row>
    <row r="94" ht="30" customHeight="1" spans="1:12">
      <c r="A94" s="15">
        <v>91</v>
      </c>
      <c r="B94" s="41"/>
      <c r="C94" s="17" t="s">
        <v>206</v>
      </c>
      <c r="D94" s="17" t="s">
        <v>16</v>
      </c>
      <c r="E94" s="18" t="s">
        <v>207</v>
      </c>
      <c r="F94" s="17" t="s">
        <v>18</v>
      </c>
      <c r="G94" s="18" t="s">
        <v>174</v>
      </c>
      <c r="H94" s="42"/>
      <c r="I94" s="32">
        <f>1620*2</f>
        <v>3240</v>
      </c>
      <c r="J94" s="42"/>
      <c r="K94" s="33">
        <f t="shared" ref="K94:K99" si="12">(673.8+12.96+3.24)*2</f>
        <v>1380</v>
      </c>
      <c r="L94" s="52"/>
    </row>
    <row r="95" ht="30" customHeight="1" spans="1:12">
      <c r="A95" s="15">
        <v>92</v>
      </c>
      <c r="B95" s="41"/>
      <c r="C95" s="17" t="s">
        <v>208</v>
      </c>
      <c r="D95" s="17" t="s">
        <v>23</v>
      </c>
      <c r="E95" s="18" t="s">
        <v>209</v>
      </c>
      <c r="F95" s="17" t="s">
        <v>18</v>
      </c>
      <c r="G95" s="18" t="s">
        <v>174</v>
      </c>
      <c r="H95" s="42"/>
      <c r="I95" s="32">
        <f>1620*2</f>
        <v>3240</v>
      </c>
      <c r="J95" s="42"/>
      <c r="K95" s="33">
        <f t="shared" si="12"/>
        <v>1380</v>
      </c>
      <c r="L95" s="52"/>
    </row>
    <row r="96" ht="30" customHeight="1" spans="1:12">
      <c r="A96" s="15">
        <v>93</v>
      </c>
      <c r="B96" s="41"/>
      <c r="C96" s="17" t="s">
        <v>210</v>
      </c>
      <c r="D96" s="17" t="s">
        <v>23</v>
      </c>
      <c r="E96" s="18" t="s">
        <v>211</v>
      </c>
      <c r="F96" s="17" t="s">
        <v>18</v>
      </c>
      <c r="G96" s="18" t="s">
        <v>174</v>
      </c>
      <c r="H96" s="42"/>
      <c r="I96" s="32">
        <f>1620*2</f>
        <v>3240</v>
      </c>
      <c r="J96" s="42"/>
      <c r="K96" s="33">
        <f t="shared" si="12"/>
        <v>1380</v>
      </c>
      <c r="L96" s="52"/>
    </row>
    <row r="97" ht="30" customHeight="1" spans="1:12">
      <c r="A97" s="15">
        <v>94</v>
      </c>
      <c r="B97" s="41"/>
      <c r="C97" s="17" t="s">
        <v>212</v>
      </c>
      <c r="D97" s="17" t="s">
        <v>23</v>
      </c>
      <c r="E97" s="18" t="s">
        <v>213</v>
      </c>
      <c r="F97" s="17" t="s">
        <v>18</v>
      </c>
      <c r="G97" s="18" t="s">
        <v>174</v>
      </c>
      <c r="H97" s="42"/>
      <c r="I97" s="32">
        <f>1620*2</f>
        <v>3240</v>
      </c>
      <c r="J97" s="42"/>
      <c r="K97" s="33">
        <f t="shared" si="12"/>
        <v>1380</v>
      </c>
      <c r="L97" s="52"/>
    </row>
    <row r="98" ht="30" customHeight="1" spans="1:12">
      <c r="A98" s="15">
        <v>95</v>
      </c>
      <c r="B98" s="41"/>
      <c r="C98" s="17" t="s">
        <v>214</v>
      </c>
      <c r="D98" s="17" t="s">
        <v>23</v>
      </c>
      <c r="E98" s="18" t="s">
        <v>215</v>
      </c>
      <c r="F98" s="17" t="s">
        <v>18</v>
      </c>
      <c r="G98" s="18" t="s">
        <v>32</v>
      </c>
      <c r="H98" s="42"/>
      <c r="I98" s="32">
        <v>1620</v>
      </c>
      <c r="J98" s="42"/>
      <c r="K98" s="33">
        <f>(673.8+12.96+3.24)</f>
        <v>690</v>
      </c>
      <c r="L98" s="52"/>
    </row>
    <row r="99" ht="30" customHeight="1" spans="1:12">
      <c r="A99" s="15">
        <v>96</v>
      </c>
      <c r="B99" s="43"/>
      <c r="C99" s="17" t="s">
        <v>216</v>
      </c>
      <c r="D99" s="17" t="s">
        <v>16</v>
      </c>
      <c r="E99" s="18" t="s">
        <v>217</v>
      </c>
      <c r="F99" s="17" t="s">
        <v>18</v>
      </c>
      <c r="G99" s="18" t="s">
        <v>174</v>
      </c>
      <c r="H99" s="44"/>
      <c r="I99" s="32">
        <f>1620*2</f>
        <v>3240</v>
      </c>
      <c r="J99" s="44"/>
      <c r="K99" s="33">
        <f t="shared" si="12"/>
        <v>1380</v>
      </c>
      <c r="L99" s="53"/>
    </row>
    <row r="100" ht="30" customHeight="1" spans="1:12">
      <c r="A100" s="15">
        <v>97</v>
      </c>
      <c r="B100" s="39" t="s">
        <v>218</v>
      </c>
      <c r="C100" s="17" t="s">
        <v>219</v>
      </c>
      <c r="D100" s="17" t="s">
        <v>16</v>
      </c>
      <c r="E100" s="18" t="s">
        <v>220</v>
      </c>
      <c r="F100" s="17" t="s">
        <v>18</v>
      </c>
      <c r="G100" s="18" t="s">
        <v>174</v>
      </c>
      <c r="H100" s="40">
        <v>10</v>
      </c>
      <c r="I100" s="32">
        <f>1620*2</f>
        <v>3240</v>
      </c>
      <c r="J100" s="40">
        <f>SUM(I100:I109)</f>
        <v>32400</v>
      </c>
      <c r="K100" s="33">
        <f>(673.8+12.96+3.24)*2</f>
        <v>1380</v>
      </c>
      <c r="L100" s="51">
        <f>SUM(K100:K109)</f>
        <v>13800</v>
      </c>
    </row>
    <row r="101" ht="30" customHeight="1" spans="1:12">
      <c r="A101" s="15">
        <v>98</v>
      </c>
      <c r="B101" s="41"/>
      <c r="C101" s="17" t="s">
        <v>221</v>
      </c>
      <c r="D101" s="17" t="s">
        <v>16</v>
      </c>
      <c r="E101" s="18" t="s">
        <v>220</v>
      </c>
      <c r="F101" s="17" t="s">
        <v>18</v>
      </c>
      <c r="G101" s="18" t="s">
        <v>174</v>
      </c>
      <c r="H101" s="42"/>
      <c r="I101" s="32">
        <f t="shared" ref="I101:I109" si="13">1620*2</f>
        <v>3240</v>
      </c>
      <c r="J101" s="42"/>
      <c r="K101" s="33">
        <f t="shared" ref="K101:K109" si="14">(673.8+12.96+3.24)*2</f>
        <v>1380</v>
      </c>
      <c r="L101" s="52"/>
    </row>
    <row r="102" ht="30" customHeight="1" spans="1:12">
      <c r="A102" s="15">
        <v>99</v>
      </c>
      <c r="B102" s="41"/>
      <c r="C102" s="17" t="s">
        <v>222</v>
      </c>
      <c r="D102" s="17" t="s">
        <v>16</v>
      </c>
      <c r="E102" s="18" t="s">
        <v>223</v>
      </c>
      <c r="F102" s="17" t="s">
        <v>18</v>
      </c>
      <c r="G102" s="18" t="s">
        <v>174</v>
      </c>
      <c r="H102" s="42"/>
      <c r="I102" s="32">
        <f t="shared" si="13"/>
        <v>3240</v>
      </c>
      <c r="J102" s="42"/>
      <c r="K102" s="33">
        <f t="shared" si="14"/>
        <v>1380</v>
      </c>
      <c r="L102" s="52"/>
    </row>
    <row r="103" ht="30" customHeight="1" spans="1:12">
      <c r="A103" s="15">
        <v>100</v>
      </c>
      <c r="B103" s="41"/>
      <c r="C103" s="17" t="s">
        <v>224</v>
      </c>
      <c r="D103" s="17" t="s">
        <v>23</v>
      </c>
      <c r="E103" s="18" t="s">
        <v>225</v>
      </c>
      <c r="F103" s="17" t="s">
        <v>18</v>
      </c>
      <c r="G103" s="18" t="s">
        <v>174</v>
      </c>
      <c r="H103" s="42"/>
      <c r="I103" s="32">
        <f t="shared" si="13"/>
        <v>3240</v>
      </c>
      <c r="J103" s="42"/>
      <c r="K103" s="33">
        <f t="shared" si="14"/>
        <v>1380</v>
      </c>
      <c r="L103" s="52"/>
    </row>
    <row r="104" ht="30" customHeight="1" spans="1:12">
      <c r="A104" s="15">
        <v>101</v>
      </c>
      <c r="B104" s="41"/>
      <c r="C104" s="17" t="s">
        <v>226</v>
      </c>
      <c r="D104" s="17" t="s">
        <v>23</v>
      </c>
      <c r="E104" s="18" t="s">
        <v>227</v>
      </c>
      <c r="F104" s="17" t="s">
        <v>18</v>
      </c>
      <c r="G104" s="18" t="s">
        <v>174</v>
      </c>
      <c r="H104" s="42"/>
      <c r="I104" s="32">
        <f t="shared" si="13"/>
        <v>3240</v>
      </c>
      <c r="J104" s="42"/>
      <c r="K104" s="33">
        <f t="shared" si="14"/>
        <v>1380</v>
      </c>
      <c r="L104" s="52"/>
    </row>
    <row r="105" ht="30" customHeight="1" spans="1:12">
      <c r="A105" s="15">
        <v>102</v>
      </c>
      <c r="B105" s="41"/>
      <c r="C105" s="17" t="s">
        <v>228</v>
      </c>
      <c r="D105" s="17" t="s">
        <v>16</v>
      </c>
      <c r="E105" s="18" t="s">
        <v>229</v>
      </c>
      <c r="F105" s="17" t="s">
        <v>18</v>
      </c>
      <c r="G105" s="18" t="s">
        <v>174</v>
      </c>
      <c r="H105" s="42"/>
      <c r="I105" s="32">
        <f t="shared" si="13"/>
        <v>3240</v>
      </c>
      <c r="J105" s="42"/>
      <c r="K105" s="33">
        <f t="shared" si="14"/>
        <v>1380</v>
      </c>
      <c r="L105" s="52"/>
    </row>
    <row r="106" ht="30" customHeight="1" spans="1:12">
      <c r="A106" s="15">
        <v>103</v>
      </c>
      <c r="B106" s="41"/>
      <c r="C106" s="17" t="s">
        <v>230</v>
      </c>
      <c r="D106" s="17" t="s">
        <v>23</v>
      </c>
      <c r="E106" s="18" t="s">
        <v>231</v>
      </c>
      <c r="F106" s="17" t="s">
        <v>18</v>
      </c>
      <c r="G106" s="18" t="s">
        <v>174</v>
      </c>
      <c r="H106" s="42"/>
      <c r="I106" s="32">
        <f t="shared" si="13"/>
        <v>3240</v>
      </c>
      <c r="J106" s="42"/>
      <c r="K106" s="33">
        <f t="shared" si="14"/>
        <v>1380</v>
      </c>
      <c r="L106" s="52"/>
    </row>
    <row r="107" ht="30" customHeight="1" spans="1:12">
      <c r="A107" s="15">
        <v>104</v>
      </c>
      <c r="B107" s="41"/>
      <c r="C107" s="17" t="s">
        <v>232</v>
      </c>
      <c r="D107" s="17" t="s">
        <v>16</v>
      </c>
      <c r="E107" s="18" t="s">
        <v>233</v>
      </c>
      <c r="F107" s="17" t="s">
        <v>18</v>
      </c>
      <c r="G107" s="18" t="s">
        <v>174</v>
      </c>
      <c r="H107" s="42"/>
      <c r="I107" s="32">
        <f t="shared" si="13"/>
        <v>3240</v>
      </c>
      <c r="J107" s="42"/>
      <c r="K107" s="33">
        <f t="shared" si="14"/>
        <v>1380</v>
      </c>
      <c r="L107" s="52"/>
    </row>
    <row r="108" ht="30" customHeight="1" spans="1:12">
      <c r="A108" s="15">
        <v>105</v>
      </c>
      <c r="B108" s="41"/>
      <c r="C108" s="17" t="s">
        <v>234</v>
      </c>
      <c r="D108" s="17" t="s">
        <v>16</v>
      </c>
      <c r="E108" s="18" t="s">
        <v>235</v>
      </c>
      <c r="F108" s="17" t="s">
        <v>18</v>
      </c>
      <c r="G108" s="18" t="s">
        <v>174</v>
      </c>
      <c r="H108" s="42"/>
      <c r="I108" s="32">
        <f t="shared" si="13"/>
        <v>3240</v>
      </c>
      <c r="J108" s="42"/>
      <c r="K108" s="33">
        <f t="shared" si="14"/>
        <v>1380</v>
      </c>
      <c r="L108" s="52"/>
    </row>
    <row r="109" ht="30" customHeight="1" spans="1:12">
      <c r="A109" s="15">
        <v>106</v>
      </c>
      <c r="B109" s="43"/>
      <c r="C109" s="17" t="s">
        <v>236</v>
      </c>
      <c r="D109" s="17" t="s">
        <v>16</v>
      </c>
      <c r="E109" s="18" t="s">
        <v>237</v>
      </c>
      <c r="F109" s="17" t="s">
        <v>18</v>
      </c>
      <c r="G109" s="18" t="s">
        <v>174</v>
      </c>
      <c r="H109" s="44"/>
      <c r="I109" s="32">
        <f t="shared" si="13"/>
        <v>3240</v>
      </c>
      <c r="J109" s="44"/>
      <c r="K109" s="33">
        <f t="shared" si="14"/>
        <v>1380</v>
      </c>
      <c r="L109" s="53"/>
    </row>
    <row r="110" ht="30" customHeight="1" spans="1:12">
      <c r="A110" s="45" t="s">
        <v>238</v>
      </c>
      <c r="B110" s="46"/>
      <c r="C110" s="47"/>
      <c r="D110" s="47"/>
      <c r="E110" s="47"/>
      <c r="F110" s="47"/>
      <c r="G110" s="47"/>
      <c r="H110" s="48">
        <f>SUM(H4:H109)</f>
        <v>106</v>
      </c>
      <c r="I110" s="54">
        <f>SUM(J4:J109)</f>
        <v>631800</v>
      </c>
      <c r="J110" s="55"/>
      <c r="K110" s="56">
        <f>SUM(L4:L109)</f>
        <v>293401.91</v>
      </c>
      <c r="L110" s="57"/>
    </row>
    <row r="111" spans="10:10">
      <c r="J111" s="58"/>
    </row>
    <row r="112" ht="60" customHeight="1" spans="1:12">
      <c r="A112" s="49" t="s">
        <v>239</v>
      </c>
      <c r="B112" s="50"/>
      <c r="C112" s="49"/>
      <c r="D112" s="49"/>
      <c r="E112" s="49"/>
      <c r="F112" s="49"/>
      <c r="G112" s="49"/>
      <c r="H112" s="49"/>
      <c r="I112" s="49"/>
      <c r="J112" s="9"/>
      <c r="K112" s="59"/>
      <c r="L112" s="59"/>
    </row>
  </sheetData>
  <autoFilter ref="A3:J110">
    <extLst/>
  </autoFilter>
  <mergeCells count="41">
    <mergeCell ref="A2:L2"/>
    <mergeCell ref="A110:G110"/>
    <mergeCell ref="I110:J110"/>
    <mergeCell ref="K110:L110"/>
    <mergeCell ref="A112:J112"/>
    <mergeCell ref="B4:B8"/>
    <mergeCell ref="B9:B28"/>
    <mergeCell ref="B29:B57"/>
    <mergeCell ref="B58:B61"/>
    <mergeCell ref="B62:B78"/>
    <mergeCell ref="B79:B87"/>
    <mergeCell ref="B88:B92"/>
    <mergeCell ref="B93:B99"/>
    <mergeCell ref="B100:B109"/>
    <mergeCell ref="H4:H8"/>
    <mergeCell ref="H9:H28"/>
    <mergeCell ref="H29:H57"/>
    <mergeCell ref="H58:H61"/>
    <mergeCell ref="H62:H78"/>
    <mergeCell ref="H79:H87"/>
    <mergeCell ref="H88:H92"/>
    <mergeCell ref="H93:H99"/>
    <mergeCell ref="H100:H109"/>
    <mergeCell ref="J4:J8"/>
    <mergeCell ref="J9:J28"/>
    <mergeCell ref="J29:J57"/>
    <mergeCell ref="J58:J61"/>
    <mergeCell ref="J62:J78"/>
    <mergeCell ref="J79:J87"/>
    <mergeCell ref="J88:J92"/>
    <mergeCell ref="J93:J99"/>
    <mergeCell ref="J100:J109"/>
    <mergeCell ref="L4:L8"/>
    <mergeCell ref="L9:L28"/>
    <mergeCell ref="L29:L57"/>
    <mergeCell ref="L58:L61"/>
    <mergeCell ref="L62:L78"/>
    <mergeCell ref="L79:L87"/>
    <mergeCell ref="L88:L92"/>
    <mergeCell ref="L93:L99"/>
    <mergeCell ref="L100:L109"/>
  </mergeCells>
  <printOptions horizontalCentered="1"/>
  <pageMargins left="0.393055555555556" right="0.393055555555556" top="1.29861111111111" bottom="0.708333333333333" header="0.507638888888889" footer="0.354166666666667"/>
  <pageSetup paperSize="9" scale="71" fitToHeight="0" orientation="portrait" horizontalDpi="600"/>
  <headerFooter alignWithMargins="0" scaleWithDoc="0">
    <oddFooter>&amp;C第 &amp;P 页，共 &amp;N 页</oddFooter>
  </headerFooter>
  <rowBreaks count="3" manualBreakCount="3">
    <brk id="28" max="11" man="1"/>
    <brk id="57" max="11" man="1"/>
    <brk id="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2025-03-28T07:38:13Z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